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10" tabRatio="840" activeTab="1"/>
  </bookViews>
  <sheets>
    <sheet name="b_chart" sheetId="1" r:id="rId1"/>
    <sheet name="graphs2" sheetId="2" r:id="rId2"/>
    <sheet name="graphs1" sheetId="3" r:id="rId3"/>
    <sheet name="b" sheetId="4" r:id="rId4"/>
    <sheet name="lb_chart" sheetId="5" r:id="rId5"/>
    <sheet name="lb" sheetId="6" r:id="rId6"/>
    <sheet name="c_chart" sheetId="7" r:id="rId7"/>
    <sheet name="c" sheetId="8" r:id="rId8"/>
    <sheet name="Info" sheetId="9" r:id="rId9"/>
    <sheet name="cl_chart" sheetId="10" r:id="rId10"/>
    <sheet name="cl" sheetId="11" r:id="rId11"/>
    <sheet name="maquis" sheetId="12" r:id="rId12"/>
    <sheet name="wijn" sheetId="13" r:id="rId13"/>
    <sheet name="All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<sst xmlns="http://schemas.openxmlformats.org/spreadsheetml/2006/main" count="113" uniqueCount="45">
  <si>
    <t>ENash:</t>
  </si>
  <si>
    <t>id</t>
  </si>
  <si>
    <t>time</t>
  </si>
  <si>
    <t>observed</t>
  </si>
  <si>
    <t>soil</t>
  </si>
  <si>
    <t>simulated</t>
  </si>
  <si>
    <t>text</t>
  </si>
  <si>
    <t>land</t>
  </si>
  <si>
    <t>(overall)</t>
  </si>
  <si>
    <t>Enash:</t>
  </si>
  <si>
    <t>R2:</t>
  </si>
  <si>
    <t>Validation Soil water balance model La Peyne</t>
  </si>
  <si>
    <t>Date :</t>
  </si>
  <si>
    <t>Model:</t>
  </si>
  <si>
    <t>land use:</t>
  </si>
  <si>
    <t>ptlreal.map</t>
  </si>
  <si>
    <t>Johan van der Knijff</t>
  </si>
  <si>
    <t>vineyard</t>
  </si>
  <si>
    <t>grass</t>
  </si>
  <si>
    <t>garrigue</t>
  </si>
  <si>
    <t>agr. field</t>
  </si>
  <si>
    <t>maquis</t>
  </si>
  <si>
    <t>1:1 line</t>
  </si>
  <si>
    <t>wbalt2.mod version 14/12/98</t>
  </si>
  <si>
    <t>CropCoef:</t>
  </si>
  <si>
    <t>Be:</t>
  </si>
  <si>
    <t>Bf:</t>
  </si>
  <si>
    <t>Summary of validation results:</t>
  </si>
  <si>
    <t>CL:</t>
  </si>
  <si>
    <t>C:</t>
  </si>
  <si>
    <t>B:</t>
  </si>
  <si>
    <t>LB:</t>
  </si>
  <si>
    <t>WIJN:</t>
  </si>
  <si>
    <t>MAQU:</t>
  </si>
  <si>
    <t>OVERALL:</t>
  </si>
  <si>
    <t>Nash' E</t>
  </si>
  <si>
    <t>R2</t>
  </si>
  <si>
    <t>RSQ:</t>
  </si>
  <si>
    <t>Data file:</t>
  </si>
  <si>
    <t>p:</t>
  </si>
  <si>
    <t>MODIFIED Aston/Merriam interception equations.</t>
  </si>
  <si>
    <t>kc2.tbl</t>
  </si>
  <si>
    <t>kc(wijn)=0.6; kc(maqu,bosn)=1.3</t>
  </si>
  <si>
    <t>vok17.txt</t>
  </si>
  <si>
    <t>kc(wijn)=0.6; kc(maqu,bosn)=1.2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</si>
</sst>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b!$H$4:$H$29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0.15561</c:v>
                </c:pt>
                <c:pt idx="5">
                  <c:v>0.15561</c:v>
                </c:pt>
                <c:pt idx="6">
                  <c:v>0.15561</c:v>
                </c:pt>
                <c:pt idx="7">
                  <c:v>0.14002</c:v>
                </c:pt>
                <c:pt idx="8">
                  <c:v>0.14002</c:v>
                </c:pt>
                <c:pt idx="9">
                  <c:v>0.130326</c:v>
                </c:pt>
                <c:pt idx="10">
                  <c:v>0.128915</c:v>
                </c:pt>
                <c:pt idx="11">
                  <c:v>0.128874</c:v>
                </c:pt>
                <c:pt idx="12">
                  <c:v>0.125614</c:v>
                </c:pt>
                <c:pt idx="13">
                  <c:v>#N/A</c:v>
                </c:pt>
                <c:pt idx="14">
                  <c:v>0.118146</c:v>
                </c:pt>
                <c:pt idx="15">
                  <c:v>0.118146</c:v>
                </c:pt>
                <c:pt idx="16">
                  <c:v>0.118146</c:v>
                </c:pt>
                <c:pt idx="17">
                  <c:v>#N/A</c:v>
                </c:pt>
                <c:pt idx="18">
                  <c:v>0.132551</c:v>
                </c:pt>
                <c:pt idx="19">
                  <c:v>0.132551</c:v>
                </c:pt>
                <c:pt idx="20">
                  <c:v>0.144288</c:v>
                </c:pt>
                <c:pt idx="21">
                  <c:v>0.144288</c:v>
                </c:pt>
                <c:pt idx="22">
                  <c:v>0.156878</c:v>
                </c:pt>
                <c:pt idx="23">
                  <c:v>0.156878</c:v>
                </c:pt>
                <c:pt idx="24">
                  <c:v>0.127837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b!$I$3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b!$I$4:$I$29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0.118611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b!$J$3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b!$J$4:$J$29</c:f>
              <c:numCache>
                <c:ptCount val="26"/>
                <c:pt idx="1">
                  <c:v>#N/A</c:v>
                </c:pt>
                <c:pt idx="2">
                  <c:v>0.145535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b!$K$3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b!$K$4:$K$29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b!$L$3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b!$L$4:$L$29</c:f>
              <c:numCache>
                <c:ptCount val="26"/>
                <c:pt idx="1">
                  <c:v>0.143763</c:v>
                </c:pt>
                <c:pt idx="2">
                  <c:v>#N/A</c:v>
                </c:pt>
                <c:pt idx="3">
                  <c:v>0.138061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0.118465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b!$M$3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b!$M$4:$M$29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yVal>
          <c:smooth val="0"/>
        </c:ser>
        <c:axId val="24701330"/>
        <c:axId val="20985379"/>
      </c:scatterChart>
      <c:valAx>
        <c:axId val="24701330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5379"/>
        <c:crosses val="autoZero"/>
        <c:crossBetween val="midCat"/>
        <c:dispUnits/>
      </c:valAx>
      <c:valAx>
        <c:axId val="2098537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01330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b!$H$4:$H$29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0.15561</c:v>
                </c:pt>
                <c:pt idx="5">
                  <c:v>0.15561</c:v>
                </c:pt>
                <c:pt idx="6">
                  <c:v>0.15561</c:v>
                </c:pt>
                <c:pt idx="7">
                  <c:v>0.14002</c:v>
                </c:pt>
                <c:pt idx="8">
                  <c:v>0.14002</c:v>
                </c:pt>
                <c:pt idx="9">
                  <c:v>0.130326</c:v>
                </c:pt>
                <c:pt idx="10">
                  <c:v>0.128915</c:v>
                </c:pt>
                <c:pt idx="11">
                  <c:v>0.128874</c:v>
                </c:pt>
                <c:pt idx="12">
                  <c:v>0.125614</c:v>
                </c:pt>
                <c:pt idx="13">
                  <c:v>#N/A</c:v>
                </c:pt>
                <c:pt idx="14">
                  <c:v>0.118146</c:v>
                </c:pt>
                <c:pt idx="15">
                  <c:v>0.118146</c:v>
                </c:pt>
                <c:pt idx="16">
                  <c:v>0.118146</c:v>
                </c:pt>
                <c:pt idx="17">
                  <c:v>#N/A</c:v>
                </c:pt>
                <c:pt idx="18">
                  <c:v>0.132551</c:v>
                </c:pt>
                <c:pt idx="19">
                  <c:v>0.132551</c:v>
                </c:pt>
                <c:pt idx="20">
                  <c:v>0.144288</c:v>
                </c:pt>
                <c:pt idx="21">
                  <c:v>0.144288</c:v>
                </c:pt>
                <c:pt idx="22">
                  <c:v>0.156878</c:v>
                </c:pt>
                <c:pt idx="23">
                  <c:v>0.156878</c:v>
                </c:pt>
                <c:pt idx="24">
                  <c:v>0.127837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b!$I$3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b!$I$4:$I$29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0.118611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b!$J$3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b!$J$4:$J$29</c:f>
              <c:numCache>
                <c:ptCount val="26"/>
                <c:pt idx="1">
                  <c:v>#N/A</c:v>
                </c:pt>
                <c:pt idx="2">
                  <c:v>0.145535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b!$K$3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b!$K$4:$K$29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b!$L$3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b!$L$4:$L$29</c:f>
              <c:numCache>
                <c:ptCount val="26"/>
                <c:pt idx="1">
                  <c:v>0.143763</c:v>
                </c:pt>
                <c:pt idx="2">
                  <c:v>#N/A</c:v>
                </c:pt>
                <c:pt idx="3">
                  <c:v>0.138061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0.118465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b!$M$3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b!$M$4:$M$29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yVal>
          <c:smooth val="0"/>
        </c:ser>
        <c:axId val="54650684"/>
        <c:axId val="22094109"/>
      </c:scatterChart>
      <c:valAx>
        <c:axId val="54650684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4109"/>
        <c:crosses val="autoZero"/>
        <c:crossBetween val="midCat"/>
        <c:dispUnits/>
      </c:valAx>
      <c:valAx>
        <c:axId val="2209410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50684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6"/>
          <c:w val="0.78925"/>
          <c:h val="0.8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c!$C$4:$C$28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xVal>
          <c:yVal>
            <c:numRef>
              <c:f>c!$H$4:$H$28</c:f>
              <c:numCache>
                <c:ptCount val="25"/>
                <c:pt idx="1">
                  <c:v>0.195184</c:v>
                </c:pt>
                <c:pt idx="2">
                  <c:v>0.195184</c:v>
                </c:pt>
                <c:pt idx="3">
                  <c:v>0.190497</c:v>
                </c:pt>
                <c:pt idx="4">
                  <c:v>0.190497</c:v>
                </c:pt>
                <c:pt idx="5">
                  <c:v>0.182091</c:v>
                </c:pt>
                <c:pt idx="6">
                  <c:v>0.182091</c:v>
                </c:pt>
                <c:pt idx="7">
                  <c:v>0.177155</c:v>
                </c:pt>
                <c:pt idx="8">
                  <c:v>0.174996</c:v>
                </c:pt>
                <c:pt idx="9">
                  <c:v>0.173511</c:v>
                </c:pt>
                <c:pt idx="10">
                  <c:v>0.173511</c:v>
                </c:pt>
                <c:pt idx="11">
                  <c:v>0.173511</c:v>
                </c:pt>
                <c:pt idx="12">
                  <c:v>0.171877</c:v>
                </c:pt>
                <c:pt idx="13">
                  <c:v>0.171877</c:v>
                </c:pt>
                <c:pt idx="14">
                  <c:v>0.171877</c:v>
                </c:pt>
                <c:pt idx="15">
                  <c:v>0.171462</c:v>
                </c:pt>
                <c:pt idx="16">
                  <c:v>0.171462</c:v>
                </c:pt>
                <c:pt idx="17">
                  <c:v>0.171462</c:v>
                </c:pt>
                <c:pt idx="18">
                  <c:v>0.171462</c:v>
                </c:pt>
                <c:pt idx="19">
                  <c:v>0.161926</c:v>
                </c:pt>
                <c:pt idx="20">
                  <c:v>0.169393</c:v>
                </c:pt>
                <c:pt idx="21">
                  <c:v>0.181809</c:v>
                </c:pt>
                <c:pt idx="22">
                  <c:v>0.174996</c:v>
                </c:pt>
                <c:pt idx="23">
                  <c:v>0.173557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c!$I$3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c!$C$4:$C$28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xVal>
          <c:yVal>
            <c:numRef>
              <c:f>c!$I$4:$I$28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yVal>
          <c:smooth val="0"/>
        </c:ser>
        <c:axId val="64629254"/>
        <c:axId val="44792375"/>
      </c:scatterChart>
      <c:valAx>
        <c:axId val="64629254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92375"/>
        <c:crosses val="autoZero"/>
        <c:crossBetween val="midCat"/>
        <c:dispUnits/>
      </c:valAx>
      <c:valAx>
        <c:axId val="44792375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29254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38675"/>
          <c:w val="0.1485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'cl'!$H$4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'cl'!$H$5:$H$43</c:f>
              <c:numCache>
                <c:ptCount val="39"/>
                <c:pt idx="1">
                  <c:v>0.231116</c:v>
                </c:pt>
                <c:pt idx="2">
                  <c:v>0.231116</c:v>
                </c:pt>
                <c:pt idx="3">
                  <c:v>0.231116</c:v>
                </c:pt>
                <c:pt idx="4">
                  <c:v>0.231116</c:v>
                </c:pt>
                <c:pt idx="5">
                  <c:v>#N/A</c:v>
                </c:pt>
                <c:pt idx="6">
                  <c:v>0.226584</c:v>
                </c:pt>
                <c:pt idx="7">
                  <c:v>0.226584</c:v>
                </c:pt>
                <c:pt idx="8">
                  <c:v>0.226584</c:v>
                </c:pt>
                <c:pt idx="9">
                  <c:v>0.221709</c:v>
                </c:pt>
                <c:pt idx="10">
                  <c:v>0.221709</c:v>
                </c:pt>
                <c:pt idx="11">
                  <c:v>0.217432</c:v>
                </c:pt>
                <c:pt idx="12">
                  <c:v>#N/A</c:v>
                </c:pt>
                <c:pt idx="13">
                  <c:v>#N/A</c:v>
                </c:pt>
                <c:pt idx="14">
                  <c:v>0.188969</c:v>
                </c:pt>
                <c:pt idx="15">
                  <c:v>0.188969</c:v>
                </c:pt>
                <c:pt idx="16">
                  <c:v>#N/A</c:v>
                </c:pt>
                <c:pt idx="17">
                  <c:v>#N/A</c:v>
                </c:pt>
                <c:pt idx="18">
                  <c:v>0.183782</c:v>
                </c:pt>
                <c:pt idx="19">
                  <c:v>0.183782</c:v>
                </c:pt>
                <c:pt idx="20">
                  <c:v>0.183782</c:v>
                </c:pt>
                <c:pt idx="21">
                  <c:v>0.179762</c:v>
                </c:pt>
                <c:pt idx="22">
                  <c:v>#N/A</c:v>
                </c:pt>
                <c:pt idx="23">
                  <c:v>0.176894</c:v>
                </c:pt>
                <c:pt idx="24">
                  <c:v>#N/A</c:v>
                </c:pt>
                <c:pt idx="25">
                  <c:v>0.163601</c:v>
                </c:pt>
                <c:pt idx="26">
                  <c:v>0.163601</c:v>
                </c:pt>
                <c:pt idx="27">
                  <c:v>#N/A</c:v>
                </c:pt>
                <c:pt idx="28">
                  <c:v>#N/A</c:v>
                </c:pt>
                <c:pt idx="29">
                  <c:v>0.169393</c:v>
                </c:pt>
                <c:pt idx="30">
                  <c:v>#N/A</c:v>
                </c:pt>
                <c:pt idx="31">
                  <c:v>0.169393</c:v>
                </c:pt>
                <c:pt idx="32">
                  <c:v>0.169393</c:v>
                </c:pt>
                <c:pt idx="33">
                  <c:v>0.169393</c:v>
                </c:pt>
                <c:pt idx="34">
                  <c:v>0.169393</c:v>
                </c:pt>
                <c:pt idx="35">
                  <c:v>#N/A</c:v>
                </c:pt>
                <c:pt idx="36">
                  <c:v>0.175661</c:v>
                </c:pt>
                <c:pt idx="37">
                  <c:v>0.186042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'cl'!$I$4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'cl'!$I$5:$I$43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0.198831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0.183675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'cl'!$J$4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'cl'!$J$5:$J$43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0.180823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'cl'!$K$4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'cl'!$K$5:$K$43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0.161154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0.151846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0.142574</c:v>
                </c:pt>
                <c:pt idx="28">
                  <c:v>0.142574</c:v>
                </c:pt>
                <c:pt idx="29">
                  <c:v>#N/A</c:v>
                </c:pt>
                <c:pt idx="30">
                  <c:v>0.14911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0.155614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'cl'!$L$4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'cl'!$L$5:$L$43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0.143503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0.136073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'cl'!$M$4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'cl'!$M$5:$M$43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yVal>
          <c:smooth val="0"/>
        </c:ser>
        <c:axId val="478192"/>
        <c:axId val="4303729"/>
      </c:scatterChart>
      <c:valAx>
        <c:axId val="478192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729"/>
        <c:crosses val="autoZero"/>
        <c:crossBetween val="midCat"/>
        <c:dispUnits/>
      </c:valAx>
      <c:valAx>
        <c:axId val="430372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192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lb!$H$3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lb!$H$4:$H$26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0.171666</c:v>
                </c:pt>
                <c:pt idx="8">
                  <c:v>0.171666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0.120429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0.170438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lb!$I$3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lb!$I$4:$I$26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0.159162</c:v>
                </c:pt>
                <c:pt idx="19">
                  <c:v>#N/A</c:v>
                </c:pt>
                <c:pt idx="20">
                  <c:v>0.159162</c:v>
                </c:pt>
                <c:pt idx="2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lb!$J$3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lb!$J$4:$J$26</c:f>
              <c:numCache>
                <c:ptCount val="23"/>
                <c:pt idx="1">
                  <c:v>0.191492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0.120713</c:v>
                </c:pt>
                <c:pt idx="10">
                  <c:v>0.120995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lb!$K$3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lb!$K$4:$K$26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lb!$L$3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lb!$L$4:$L$26</c:f>
              <c:numCache>
                <c:ptCount val="23"/>
                <c:pt idx="1">
                  <c:v>#N/A</c:v>
                </c:pt>
                <c:pt idx="2">
                  <c:v>0.151217</c:v>
                </c:pt>
                <c:pt idx="3">
                  <c:v>0.144712</c:v>
                </c:pt>
                <c:pt idx="4">
                  <c:v>0.133116</c:v>
                </c:pt>
                <c:pt idx="5">
                  <c:v>0.133116</c:v>
                </c:pt>
                <c:pt idx="6">
                  <c:v>0.133116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0.121642</c:v>
                </c:pt>
                <c:pt idx="12">
                  <c:v>0.118465</c:v>
                </c:pt>
                <c:pt idx="13">
                  <c:v>0.118465</c:v>
                </c:pt>
                <c:pt idx="14">
                  <c:v>#N/A</c:v>
                </c:pt>
                <c:pt idx="15">
                  <c:v>0.118465</c:v>
                </c:pt>
                <c:pt idx="16">
                  <c:v>0.118465</c:v>
                </c:pt>
                <c:pt idx="17">
                  <c:v>0.118465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0.163126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lb!$M$3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lb!$M$4:$M$26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yVal>
          <c:smooth val="0"/>
        </c:ser>
        <c:axId val="38733562"/>
        <c:axId val="13057739"/>
      </c:scatterChart>
      <c:valAx>
        <c:axId val="38733562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57739"/>
        <c:crosses val="autoZero"/>
        <c:crossBetween val="midCat"/>
        <c:dispUnits/>
      </c:valAx>
      <c:valAx>
        <c:axId val="1305773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33562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lb!$H$3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lb!$H$4:$H$26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0.171666</c:v>
                </c:pt>
                <c:pt idx="8">
                  <c:v>0.171666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0.120429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0.170438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lb!$I$3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lb!$I$4:$I$26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0.159162</c:v>
                </c:pt>
                <c:pt idx="19">
                  <c:v>#N/A</c:v>
                </c:pt>
                <c:pt idx="20">
                  <c:v>0.159162</c:v>
                </c:pt>
                <c:pt idx="2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lb!$J$3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lb!$J$4:$J$26</c:f>
              <c:numCache>
                <c:ptCount val="23"/>
                <c:pt idx="1">
                  <c:v>0.191492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0.120713</c:v>
                </c:pt>
                <c:pt idx="10">
                  <c:v>0.120995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lb!$K$3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lb!$K$4:$K$26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lb!$L$3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lb!$L$4:$L$26</c:f>
              <c:numCache>
                <c:ptCount val="23"/>
                <c:pt idx="1">
                  <c:v>#N/A</c:v>
                </c:pt>
                <c:pt idx="2">
                  <c:v>0.151217</c:v>
                </c:pt>
                <c:pt idx="3">
                  <c:v>0.144712</c:v>
                </c:pt>
                <c:pt idx="4">
                  <c:v>0.133116</c:v>
                </c:pt>
                <c:pt idx="5">
                  <c:v>0.133116</c:v>
                </c:pt>
                <c:pt idx="6">
                  <c:v>0.133116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0.121642</c:v>
                </c:pt>
                <c:pt idx="12">
                  <c:v>0.118465</c:v>
                </c:pt>
                <c:pt idx="13">
                  <c:v>0.118465</c:v>
                </c:pt>
                <c:pt idx="14">
                  <c:v>#N/A</c:v>
                </c:pt>
                <c:pt idx="15">
                  <c:v>0.118465</c:v>
                </c:pt>
                <c:pt idx="16">
                  <c:v>0.118465</c:v>
                </c:pt>
                <c:pt idx="17">
                  <c:v>0.118465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0.163126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lb!$M$3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lb!$M$4:$M$26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yVal>
          <c:smooth val="0"/>
        </c:ser>
        <c:axId val="50410788"/>
        <c:axId val="51043909"/>
      </c:scatterChart>
      <c:valAx>
        <c:axId val="50410788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43909"/>
        <c:crosses val="autoZero"/>
        <c:crossBetween val="midCat"/>
        <c:dispUnits/>
      </c:valAx>
      <c:valAx>
        <c:axId val="5104390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0788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6"/>
          <c:w val="0.789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c!$C$4:$C$28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xVal>
          <c:yVal>
            <c:numRef>
              <c:f>c!$H$4:$H$28</c:f>
              <c:numCache>
                <c:ptCount val="25"/>
                <c:pt idx="1">
                  <c:v>0.195184</c:v>
                </c:pt>
                <c:pt idx="2">
                  <c:v>0.195184</c:v>
                </c:pt>
                <c:pt idx="3">
                  <c:v>0.190497</c:v>
                </c:pt>
                <c:pt idx="4">
                  <c:v>0.190497</c:v>
                </c:pt>
                <c:pt idx="5">
                  <c:v>0.182091</c:v>
                </c:pt>
                <c:pt idx="6">
                  <c:v>0.182091</c:v>
                </c:pt>
                <c:pt idx="7">
                  <c:v>0.177155</c:v>
                </c:pt>
                <c:pt idx="8">
                  <c:v>0.174996</c:v>
                </c:pt>
                <c:pt idx="9">
                  <c:v>0.173511</c:v>
                </c:pt>
                <c:pt idx="10">
                  <c:v>0.173511</c:v>
                </c:pt>
                <c:pt idx="11">
                  <c:v>0.173511</c:v>
                </c:pt>
                <c:pt idx="12">
                  <c:v>0.171877</c:v>
                </c:pt>
                <c:pt idx="13">
                  <c:v>0.171877</c:v>
                </c:pt>
                <c:pt idx="14">
                  <c:v>0.171877</c:v>
                </c:pt>
                <c:pt idx="15">
                  <c:v>0.171462</c:v>
                </c:pt>
                <c:pt idx="16">
                  <c:v>0.171462</c:v>
                </c:pt>
                <c:pt idx="17">
                  <c:v>0.171462</c:v>
                </c:pt>
                <c:pt idx="18">
                  <c:v>0.171462</c:v>
                </c:pt>
                <c:pt idx="19">
                  <c:v>0.161926</c:v>
                </c:pt>
                <c:pt idx="20">
                  <c:v>0.169393</c:v>
                </c:pt>
                <c:pt idx="21">
                  <c:v>0.181809</c:v>
                </c:pt>
                <c:pt idx="22">
                  <c:v>0.174996</c:v>
                </c:pt>
                <c:pt idx="23">
                  <c:v>0.173557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c!$I$3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c!$C$4:$C$28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xVal>
          <c:yVal>
            <c:numRef>
              <c:f>c!$I$4:$I$28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yVal>
          <c:smooth val="0"/>
        </c:ser>
        <c:axId val="56741998"/>
        <c:axId val="40915935"/>
      </c:scatterChart>
      <c:valAx>
        <c:axId val="56741998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15935"/>
        <c:crosses val="autoZero"/>
        <c:crossBetween val="midCat"/>
        <c:dispUnits/>
      </c:valAx>
      <c:valAx>
        <c:axId val="40915935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41998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38725"/>
          <c:w val="0.1485"/>
          <c:h val="0.11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'cl'!$H$4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'cl'!$H$5:$H$43</c:f>
              <c:numCache>
                <c:ptCount val="39"/>
                <c:pt idx="1">
                  <c:v>0.231116</c:v>
                </c:pt>
                <c:pt idx="2">
                  <c:v>0.231116</c:v>
                </c:pt>
                <c:pt idx="3">
                  <c:v>0.231116</c:v>
                </c:pt>
                <c:pt idx="4">
                  <c:v>0.231116</c:v>
                </c:pt>
                <c:pt idx="5">
                  <c:v>#N/A</c:v>
                </c:pt>
                <c:pt idx="6">
                  <c:v>0.226584</c:v>
                </c:pt>
                <c:pt idx="7">
                  <c:v>0.226584</c:v>
                </c:pt>
                <c:pt idx="8">
                  <c:v>0.226584</c:v>
                </c:pt>
                <c:pt idx="9">
                  <c:v>0.221709</c:v>
                </c:pt>
                <c:pt idx="10">
                  <c:v>0.221709</c:v>
                </c:pt>
                <c:pt idx="11">
                  <c:v>0.217432</c:v>
                </c:pt>
                <c:pt idx="12">
                  <c:v>#N/A</c:v>
                </c:pt>
                <c:pt idx="13">
                  <c:v>#N/A</c:v>
                </c:pt>
                <c:pt idx="14">
                  <c:v>0.188969</c:v>
                </c:pt>
                <c:pt idx="15">
                  <c:v>0.188969</c:v>
                </c:pt>
                <c:pt idx="16">
                  <c:v>#N/A</c:v>
                </c:pt>
                <c:pt idx="17">
                  <c:v>#N/A</c:v>
                </c:pt>
                <c:pt idx="18">
                  <c:v>0.183782</c:v>
                </c:pt>
                <c:pt idx="19">
                  <c:v>0.183782</c:v>
                </c:pt>
                <c:pt idx="20">
                  <c:v>0.183782</c:v>
                </c:pt>
                <c:pt idx="21">
                  <c:v>0.179762</c:v>
                </c:pt>
                <c:pt idx="22">
                  <c:v>#N/A</c:v>
                </c:pt>
                <c:pt idx="23">
                  <c:v>0.176894</c:v>
                </c:pt>
                <c:pt idx="24">
                  <c:v>#N/A</c:v>
                </c:pt>
                <c:pt idx="25">
                  <c:v>0.163601</c:v>
                </c:pt>
                <c:pt idx="26">
                  <c:v>0.163601</c:v>
                </c:pt>
                <c:pt idx="27">
                  <c:v>#N/A</c:v>
                </c:pt>
                <c:pt idx="28">
                  <c:v>#N/A</c:v>
                </c:pt>
                <c:pt idx="29">
                  <c:v>0.169393</c:v>
                </c:pt>
                <c:pt idx="30">
                  <c:v>#N/A</c:v>
                </c:pt>
                <c:pt idx="31">
                  <c:v>0.169393</c:v>
                </c:pt>
                <c:pt idx="32">
                  <c:v>0.169393</c:v>
                </c:pt>
                <c:pt idx="33">
                  <c:v>0.169393</c:v>
                </c:pt>
                <c:pt idx="34">
                  <c:v>0.169393</c:v>
                </c:pt>
                <c:pt idx="35">
                  <c:v>#N/A</c:v>
                </c:pt>
                <c:pt idx="36">
                  <c:v>0.175661</c:v>
                </c:pt>
                <c:pt idx="37">
                  <c:v>0.186042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'cl'!$I$4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'cl'!$I$5:$I$43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0.198831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0.183675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'cl'!$J$4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'cl'!$J$5:$J$43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0.180823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'cl'!$K$4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'cl'!$K$5:$K$43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0.161154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0.151846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0.142574</c:v>
                </c:pt>
                <c:pt idx="28">
                  <c:v>0.142574</c:v>
                </c:pt>
                <c:pt idx="29">
                  <c:v>#N/A</c:v>
                </c:pt>
                <c:pt idx="30">
                  <c:v>0.14911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0.155614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'cl'!$L$4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'cl'!$L$5:$L$43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0.143503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0.136073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'cl'!$M$4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'cl'!$M$5:$M$43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yVal>
          <c:smooth val="0"/>
        </c:ser>
        <c:axId val="32699096"/>
        <c:axId val="25856409"/>
      </c:scatterChart>
      <c:valAx>
        <c:axId val="32699096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56409"/>
        <c:crosses val="autoZero"/>
        <c:crossBetween val="midCat"/>
        <c:dispUnits/>
      </c:valAx>
      <c:valAx>
        <c:axId val="2585640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99096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480314960629921" right="0.7480314960629921" top="0.984251968503937" bottom="6.692913385826772" header="0.5118110236220472" footer="6.6929133858267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480314960629921" right="0.7480314960629921" top="0.984251968503937" bottom="6.692913385826772" header="0.5118110236220472" footer="6.692913385826772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480314960629921" right="0.7480314960629921" top="0.984251968503937" bottom="6.692913385826772" header="0.5118110236220472" footer="6.692913385826772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480314960629921" right="0.7480314960629921" top="0.984251968503937" bottom="6.692913385826772" header="0.5118110236220472" footer="6.692913385826772"/>
  <pageSetup horizontalDpi="300" verticalDpi="300" orientation="portrait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0.09325</cdr:y>
    </cdr:from>
    <cdr:to>
      <cdr:x>0.30525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333375"/>
          <a:ext cx="981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Bruns
Nash' E = -0.53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0.092</cdr:y>
    </cdr:from>
    <cdr:to>
      <cdr:x>0.396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333375"/>
          <a:ext cx="1581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Calcaires/ Calciques
Nash' E = 0.10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0.092</cdr:y>
    </cdr:from>
    <cdr:to>
      <cdr:x>0.43225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333375"/>
          <a:ext cx="1752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Calcaires Lithochromes
Nash' E = 0.52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0.093</cdr:y>
    </cdr:from>
    <cdr:to>
      <cdr:x>0.2995</cdr:x>
      <cdr:y>0.1945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333375"/>
          <a:ext cx="9429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Bruns
Nash' E = -0.53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0.09075</cdr:y>
    </cdr:from>
    <cdr:to>
      <cdr:x>0.38725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23850"/>
          <a:ext cx="1514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Calcaires/ Calciques
Nash' E = 0.10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44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6181725" cy="7219950"/>
          <a:chOff x="0" y="0"/>
          <a:chExt cx="649" cy="75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649" cy="3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0" y="374"/>
          <a:ext cx="649" cy="38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0.09075</cdr:y>
    </cdr:from>
    <cdr:to>
      <cdr:x>0.42125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323850"/>
          <a:ext cx="16859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Calcaires Lithochromes
Nash' E = 0.52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0.096</cdr:y>
    </cdr:from>
    <cdr:to>
      <cdr:x>0.43975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342900"/>
          <a:ext cx="1809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Lithosols et Sols Bruns Acides
Nash' E = 0.35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44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6181725" cy="7219950"/>
          <a:chOff x="0" y="0"/>
          <a:chExt cx="649" cy="75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649" cy="3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0" y="374"/>
          <a:ext cx="649" cy="38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0.0955</cdr:y>
    </cdr:from>
    <cdr:to>
      <cdr:x>0.4465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342900"/>
          <a:ext cx="1857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Lithosols et Sols Bruns Acides
Nash' E = 0.35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D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</sheetNames>
    <definedNames>
      <definedName name="ENas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TBL"/>
    </sheetNames>
    <sheetDataSet>
      <sheetData sheetId="0">
        <row r="2">
          <cell r="A2">
            <v>1</v>
          </cell>
          <cell r="B2" t="str">
            <v>cl</v>
          </cell>
          <cell r="C2" t="str">
            <v>l</v>
          </cell>
          <cell r="D2" t="str">
            <v>wijn</v>
          </cell>
        </row>
        <row r="3">
          <cell r="A3">
            <v>2</v>
          </cell>
          <cell r="B3" t="str">
            <v>cl</v>
          </cell>
          <cell r="C3" t="str">
            <v>sl</v>
          </cell>
          <cell r="D3" t="str">
            <v>wijn</v>
          </cell>
        </row>
        <row r="4">
          <cell r="A4">
            <v>3</v>
          </cell>
          <cell r="B4" t="str">
            <v>cl</v>
          </cell>
          <cell r="C4" t="str">
            <v>l</v>
          </cell>
          <cell r="D4" t="str">
            <v>wijn</v>
          </cell>
        </row>
        <row r="5">
          <cell r="A5">
            <v>4</v>
          </cell>
          <cell r="B5" t="str">
            <v>cl</v>
          </cell>
          <cell r="D5" t="str">
            <v>gras</v>
          </cell>
        </row>
        <row r="6">
          <cell r="A6">
            <v>5</v>
          </cell>
          <cell r="B6" t="str">
            <v>cl</v>
          </cell>
          <cell r="C6" t="str">
            <v>l</v>
          </cell>
          <cell r="D6" t="str">
            <v>wijn</v>
          </cell>
        </row>
        <row r="7">
          <cell r="A7">
            <v>6</v>
          </cell>
          <cell r="B7" t="str">
            <v>cl</v>
          </cell>
          <cell r="C7" t="str">
            <v>l</v>
          </cell>
          <cell r="D7" t="str">
            <v>gras</v>
          </cell>
        </row>
        <row r="8">
          <cell r="A8">
            <v>7</v>
          </cell>
          <cell r="B8" t="str">
            <v>cl</v>
          </cell>
          <cell r="C8" t="str">
            <v>sl</v>
          </cell>
          <cell r="D8" t="str">
            <v>wijn</v>
          </cell>
        </row>
        <row r="9">
          <cell r="A9">
            <v>8</v>
          </cell>
          <cell r="B9" t="str">
            <v>cl</v>
          </cell>
          <cell r="C9" t="str">
            <v>l</v>
          </cell>
          <cell r="D9" t="str">
            <v>wijn</v>
          </cell>
        </row>
        <row r="10">
          <cell r="A10">
            <v>9</v>
          </cell>
          <cell r="B10" t="str">
            <v>cl</v>
          </cell>
          <cell r="C10" t="str">
            <v>l</v>
          </cell>
          <cell r="D10" t="str">
            <v>wijn</v>
          </cell>
        </row>
        <row r="11">
          <cell r="A11">
            <v>10</v>
          </cell>
          <cell r="B11" t="str">
            <v>cl</v>
          </cell>
          <cell r="C11" t="str">
            <v>sl</v>
          </cell>
          <cell r="D11" t="str">
            <v>garr</v>
          </cell>
        </row>
        <row r="12">
          <cell r="A12">
            <v>11</v>
          </cell>
          <cell r="B12" t="str">
            <v>r</v>
          </cell>
          <cell r="C12" t="str">
            <v>ssl</v>
          </cell>
          <cell r="D12" t="str">
            <v>maqu</v>
          </cell>
        </row>
        <row r="13">
          <cell r="A13">
            <v>12</v>
          </cell>
          <cell r="B13" t="str">
            <v>lf</v>
          </cell>
          <cell r="C13" t="str">
            <v>ssl</v>
          </cell>
          <cell r="D13" t="str">
            <v>garr</v>
          </cell>
        </row>
        <row r="14">
          <cell r="A14">
            <v>13</v>
          </cell>
          <cell r="B14" t="str">
            <v>pz</v>
          </cell>
          <cell r="C14" t="str">
            <v>ls</v>
          </cell>
          <cell r="D14" t="str">
            <v>bosn</v>
          </cell>
        </row>
        <row r="15">
          <cell r="A15">
            <v>14</v>
          </cell>
          <cell r="B15" t="str">
            <v>lb</v>
          </cell>
          <cell r="C15" t="str">
            <v>l</v>
          </cell>
          <cell r="D15" t="str">
            <v>garr</v>
          </cell>
        </row>
        <row r="16">
          <cell r="A16">
            <v>15</v>
          </cell>
          <cell r="B16" t="str">
            <v>lb</v>
          </cell>
          <cell r="C16" t="str">
            <v>l</v>
          </cell>
          <cell r="D16" t="str">
            <v>garr</v>
          </cell>
        </row>
        <row r="17">
          <cell r="A17">
            <v>16</v>
          </cell>
          <cell r="B17" t="str">
            <v>cl</v>
          </cell>
          <cell r="C17" t="str">
            <v>sl</v>
          </cell>
          <cell r="D17" t="str">
            <v>wijn</v>
          </cell>
        </row>
        <row r="18">
          <cell r="A18">
            <v>17</v>
          </cell>
          <cell r="B18" t="str">
            <v>b</v>
          </cell>
          <cell r="C18" t="str">
            <v>l</v>
          </cell>
          <cell r="D18" t="str">
            <v>maqu</v>
          </cell>
        </row>
        <row r="19">
          <cell r="A19">
            <v>18</v>
          </cell>
          <cell r="B19" t="str">
            <v>cl</v>
          </cell>
          <cell r="C19" t="str">
            <v>sl</v>
          </cell>
          <cell r="D19" t="str">
            <v>wijn</v>
          </cell>
        </row>
        <row r="20">
          <cell r="A20">
            <v>19</v>
          </cell>
          <cell r="B20" t="str">
            <v>li</v>
          </cell>
          <cell r="C20" t="str">
            <v>sal</v>
          </cell>
          <cell r="D20" t="str">
            <v>bosg</v>
          </cell>
        </row>
        <row r="21">
          <cell r="A21">
            <v>20</v>
          </cell>
          <cell r="B21" t="str">
            <v>r</v>
          </cell>
          <cell r="C21" t="str">
            <v>sl</v>
          </cell>
          <cell r="D21" t="str">
            <v>maqu</v>
          </cell>
        </row>
        <row r="22">
          <cell r="A22">
            <v>21</v>
          </cell>
          <cell r="B22" t="str">
            <v>cl</v>
          </cell>
          <cell r="C22" t="str">
            <v>sal</v>
          </cell>
          <cell r="D22" t="str">
            <v>akkr</v>
          </cell>
        </row>
        <row r="23">
          <cell r="A23">
            <v>22</v>
          </cell>
          <cell r="B23" t="str">
            <v>lf</v>
          </cell>
          <cell r="D23" t="str">
            <v>garr</v>
          </cell>
        </row>
        <row r="24">
          <cell r="A24">
            <v>23</v>
          </cell>
          <cell r="B24" t="str">
            <v>lf</v>
          </cell>
          <cell r="D24" t="str">
            <v>garr</v>
          </cell>
        </row>
        <row r="25">
          <cell r="A25">
            <v>24</v>
          </cell>
          <cell r="B25" t="str">
            <v>lf</v>
          </cell>
          <cell r="D25" t="str">
            <v>wijn</v>
          </cell>
        </row>
        <row r="26">
          <cell r="A26">
            <v>25</v>
          </cell>
          <cell r="B26" t="str">
            <v>lf</v>
          </cell>
          <cell r="D26" t="str">
            <v>garr</v>
          </cell>
        </row>
        <row r="27">
          <cell r="A27">
            <v>26</v>
          </cell>
          <cell r="B27" t="str">
            <v>cl</v>
          </cell>
          <cell r="C27" t="str">
            <v>sl</v>
          </cell>
          <cell r="D27" t="str">
            <v>wijn</v>
          </cell>
        </row>
        <row r="28">
          <cell r="A28">
            <v>27</v>
          </cell>
          <cell r="B28" t="str">
            <v>cl</v>
          </cell>
          <cell r="C28" t="str">
            <v>sal</v>
          </cell>
          <cell r="D28" t="str">
            <v>akkr</v>
          </cell>
        </row>
        <row r="29">
          <cell r="A29">
            <v>28</v>
          </cell>
          <cell r="B29" t="str">
            <v>cl</v>
          </cell>
          <cell r="C29" t="str">
            <v>sal</v>
          </cell>
          <cell r="D29" t="str">
            <v>akkr</v>
          </cell>
        </row>
        <row r="30">
          <cell r="A30">
            <v>29</v>
          </cell>
          <cell r="B30" t="str">
            <v>cl</v>
          </cell>
          <cell r="C30" t="str">
            <v>sal</v>
          </cell>
          <cell r="D30" t="str">
            <v>gras</v>
          </cell>
        </row>
        <row r="31">
          <cell r="A31">
            <v>30</v>
          </cell>
          <cell r="B31" t="str">
            <v>li</v>
          </cell>
          <cell r="C31" t="str">
            <v>l</v>
          </cell>
          <cell r="D31" t="str">
            <v>garr</v>
          </cell>
        </row>
        <row r="32">
          <cell r="A32">
            <v>31</v>
          </cell>
          <cell r="B32" t="str">
            <v>cl</v>
          </cell>
          <cell r="C32" t="str">
            <v>sal</v>
          </cell>
          <cell r="D32" t="str">
            <v>garr</v>
          </cell>
        </row>
        <row r="33">
          <cell r="A33">
            <v>32</v>
          </cell>
          <cell r="B33" t="str">
            <v>b</v>
          </cell>
          <cell r="C33" t="str">
            <v>sl</v>
          </cell>
          <cell r="D33" t="str">
            <v>garr</v>
          </cell>
        </row>
        <row r="34">
          <cell r="A34">
            <v>33</v>
          </cell>
          <cell r="B34" t="str">
            <v>b</v>
          </cell>
          <cell r="C34" t="str">
            <v>l</v>
          </cell>
          <cell r="D34" t="str">
            <v>maqu</v>
          </cell>
        </row>
        <row r="35">
          <cell r="A35">
            <v>34</v>
          </cell>
          <cell r="B35" t="str">
            <v>lb</v>
          </cell>
          <cell r="C35" t="str">
            <v>sal</v>
          </cell>
          <cell r="D35" t="str">
            <v>maqu</v>
          </cell>
        </row>
        <row r="36">
          <cell r="A36">
            <v>35</v>
          </cell>
          <cell r="B36" t="str">
            <v>lb</v>
          </cell>
          <cell r="C36" t="str">
            <v>ssl</v>
          </cell>
          <cell r="D36" t="str">
            <v>maqu</v>
          </cell>
        </row>
        <row r="37">
          <cell r="A37">
            <v>36</v>
          </cell>
          <cell r="B37" t="str">
            <v>r</v>
          </cell>
          <cell r="C37" t="str">
            <v>l</v>
          </cell>
          <cell r="D37" t="str">
            <v>maqu</v>
          </cell>
        </row>
        <row r="38">
          <cell r="A38">
            <v>37</v>
          </cell>
          <cell r="B38" t="str">
            <v>pe</v>
          </cell>
          <cell r="C38" t="str">
            <v>ssl</v>
          </cell>
          <cell r="D38" t="str">
            <v>wijn</v>
          </cell>
        </row>
        <row r="39">
          <cell r="A39">
            <v>38</v>
          </cell>
          <cell r="B39" t="str">
            <v>lb</v>
          </cell>
          <cell r="C39" t="str">
            <v>ssl</v>
          </cell>
          <cell r="D39" t="str">
            <v>maqu</v>
          </cell>
        </row>
        <row r="40">
          <cell r="A40">
            <v>39</v>
          </cell>
          <cell r="B40" t="str">
            <v>lb</v>
          </cell>
          <cell r="C40" t="str">
            <v>sal</v>
          </cell>
          <cell r="D40" t="str">
            <v>maqu</v>
          </cell>
        </row>
        <row r="41">
          <cell r="A41">
            <v>40</v>
          </cell>
          <cell r="B41" t="str">
            <v>lb</v>
          </cell>
          <cell r="C41" t="str">
            <v>sl</v>
          </cell>
          <cell r="D41" t="str">
            <v>maqu</v>
          </cell>
        </row>
        <row r="42">
          <cell r="A42">
            <v>41</v>
          </cell>
          <cell r="B42" t="str">
            <v>r</v>
          </cell>
          <cell r="C42" t="str">
            <v>l</v>
          </cell>
          <cell r="D42" t="str">
            <v>maqu</v>
          </cell>
        </row>
        <row r="43">
          <cell r="A43">
            <v>42</v>
          </cell>
          <cell r="B43" t="str">
            <v>r</v>
          </cell>
          <cell r="C43" t="str">
            <v>l</v>
          </cell>
          <cell r="D43" t="str">
            <v>maqu</v>
          </cell>
        </row>
        <row r="44">
          <cell r="A44">
            <v>43</v>
          </cell>
          <cell r="B44" t="str">
            <v>r</v>
          </cell>
          <cell r="C44" t="str">
            <v>sl</v>
          </cell>
          <cell r="D44" t="str">
            <v>maqu</v>
          </cell>
        </row>
        <row r="45">
          <cell r="A45">
            <v>44</v>
          </cell>
          <cell r="B45" t="str">
            <v>lb</v>
          </cell>
          <cell r="C45" t="str">
            <v>sl</v>
          </cell>
          <cell r="D45" t="str">
            <v>maqu</v>
          </cell>
        </row>
        <row r="46">
          <cell r="A46">
            <v>45</v>
          </cell>
          <cell r="B46" t="str">
            <v>lb</v>
          </cell>
          <cell r="C46" t="str">
            <v>sl</v>
          </cell>
          <cell r="D46" t="str">
            <v>maqu</v>
          </cell>
        </row>
        <row r="47">
          <cell r="A47">
            <v>46</v>
          </cell>
          <cell r="B47" t="str">
            <v>lb</v>
          </cell>
          <cell r="C47" t="str">
            <v>ssl</v>
          </cell>
          <cell r="D47" t="str">
            <v>maqu</v>
          </cell>
        </row>
        <row r="48">
          <cell r="A48">
            <v>47</v>
          </cell>
          <cell r="B48" t="str">
            <v>lb</v>
          </cell>
          <cell r="C48" t="str">
            <v>sl</v>
          </cell>
          <cell r="D48" t="str">
            <v>wijn</v>
          </cell>
        </row>
        <row r="49">
          <cell r="A49">
            <v>48</v>
          </cell>
          <cell r="B49" t="str">
            <v>lb</v>
          </cell>
          <cell r="C49" t="str">
            <v>sal</v>
          </cell>
          <cell r="D49" t="str">
            <v>wijn</v>
          </cell>
        </row>
        <row r="50">
          <cell r="A50">
            <v>49</v>
          </cell>
          <cell r="B50" t="str">
            <v>lb</v>
          </cell>
          <cell r="C50" t="str">
            <v>sal</v>
          </cell>
          <cell r="D50" t="str">
            <v>maqu</v>
          </cell>
        </row>
        <row r="51">
          <cell r="A51">
            <v>50</v>
          </cell>
          <cell r="B51" t="str">
            <v>c</v>
          </cell>
          <cell r="C51" t="str">
            <v>sal</v>
          </cell>
          <cell r="D51" t="str">
            <v>wijn</v>
          </cell>
        </row>
        <row r="52">
          <cell r="A52">
            <v>51</v>
          </cell>
          <cell r="B52" t="str">
            <v>f</v>
          </cell>
          <cell r="C52" t="str">
            <v>ssl</v>
          </cell>
          <cell r="D52" t="str">
            <v>maqu</v>
          </cell>
        </row>
        <row r="53">
          <cell r="A53">
            <v>52</v>
          </cell>
          <cell r="B53" t="str">
            <v>b</v>
          </cell>
          <cell r="C53" t="str">
            <v>ls</v>
          </cell>
          <cell r="D53" t="str">
            <v>wijn</v>
          </cell>
        </row>
        <row r="54">
          <cell r="A54">
            <v>53</v>
          </cell>
          <cell r="B54" t="str">
            <v>b</v>
          </cell>
          <cell r="C54" t="str">
            <v>l</v>
          </cell>
          <cell r="D54" t="str">
            <v>wijn</v>
          </cell>
        </row>
        <row r="55">
          <cell r="A55">
            <v>54</v>
          </cell>
          <cell r="B55" t="str">
            <v>f</v>
          </cell>
          <cell r="C55" t="str">
            <v>sal</v>
          </cell>
          <cell r="D55" t="str">
            <v>wijn</v>
          </cell>
        </row>
        <row r="56">
          <cell r="A56">
            <v>55</v>
          </cell>
          <cell r="B56" t="str">
            <v>b</v>
          </cell>
          <cell r="C56" t="str">
            <v>sl</v>
          </cell>
          <cell r="D56" t="str">
            <v>wijn</v>
          </cell>
        </row>
        <row r="57">
          <cell r="A57">
            <v>56</v>
          </cell>
          <cell r="B57" t="str">
            <v>c</v>
          </cell>
          <cell r="C57" t="str">
            <v>sal</v>
          </cell>
          <cell r="D57" t="str">
            <v>wijn</v>
          </cell>
        </row>
        <row r="58">
          <cell r="A58">
            <v>57</v>
          </cell>
          <cell r="B58" t="str">
            <v>c</v>
          </cell>
          <cell r="C58" t="str">
            <v>ls</v>
          </cell>
          <cell r="D58" t="str">
            <v>maqu</v>
          </cell>
        </row>
        <row r="59">
          <cell r="A59">
            <v>58</v>
          </cell>
          <cell r="B59" t="str">
            <v>c</v>
          </cell>
          <cell r="C59" t="str">
            <v>l</v>
          </cell>
          <cell r="D59" t="str">
            <v>wijn</v>
          </cell>
        </row>
        <row r="60">
          <cell r="A60">
            <v>59</v>
          </cell>
          <cell r="B60" t="str">
            <v>c</v>
          </cell>
          <cell r="C60" t="str">
            <v>s</v>
          </cell>
          <cell r="D60" t="str">
            <v>maqu</v>
          </cell>
        </row>
        <row r="61">
          <cell r="A61">
            <v>60</v>
          </cell>
          <cell r="B61" t="str">
            <v>c</v>
          </cell>
          <cell r="C61" t="str">
            <v>l</v>
          </cell>
          <cell r="D61" t="str">
            <v>wijn</v>
          </cell>
        </row>
        <row r="62">
          <cell r="A62">
            <v>61</v>
          </cell>
          <cell r="B62" t="str">
            <v>f</v>
          </cell>
          <cell r="D62" t="str">
            <v>akkr</v>
          </cell>
        </row>
        <row r="63">
          <cell r="A63">
            <v>62</v>
          </cell>
          <cell r="B63" t="str">
            <v>c</v>
          </cell>
          <cell r="C63" t="str">
            <v>l</v>
          </cell>
          <cell r="D63" t="str">
            <v>wijn</v>
          </cell>
        </row>
        <row r="64">
          <cell r="A64">
            <v>63</v>
          </cell>
          <cell r="B64" t="str">
            <v>b</v>
          </cell>
          <cell r="C64" t="str">
            <v>sl</v>
          </cell>
          <cell r="D64" t="str">
            <v>wijn</v>
          </cell>
        </row>
        <row r="65">
          <cell r="A65">
            <v>64</v>
          </cell>
          <cell r="B65" t="str">
            <v>cl</v>
          </cell>
          <cell r="C65" t="str">
            <v>ls</v>
          </cell>
          <cell r="D65" t="str">
            <v>wijn</v>
          </cell>
        </row>
        <row r="66">
          <cell r="A66">
            <v>65</v>
          </cell>
          <cell r="B66" t="str">
            <v>cl</v>
          </cell>
          <cell r="C66" t="str">
            <v>sl</v>
          </cell>
          <cell r="D66" t="str">
            <v>wijn</v>
          </cell>
        </row>
        <row r="67">
          <cell r="A67">
            <v>66</v>
          </cell>
          <cell r="B67" t="str">
            <v>cl</v>
          </cell>
          <cell r="C67" t="str">
            <v>sl</v>
          </cell>
          <cell r="D67" t="str">
            <v>akkr</v>
          </cell>
        </row>
        <row r="68">
          <cell r="A68">
            <v>67</v>
          </cell>
          <cell r="B68" t="str">
            <v>li</v>
          </cell>
          <cell r="C68" t="str">
            <v>ls</v>
          </cell>
          <cell r="D68" t="str">
            <v>bosn</v>
          </cell>
        </row>
        <row r="69">
          <cell r="A69">
            <v>68</v>
          </cell>
          <cell r="B69" t="str">
            <v>c</v>
          </cell>
          <cell r="C69" t="str">
            <v>l</v>
          </cell>
          <cell r="D69" t="str">
            <v>wijn</v>
          </cell>
        </row>
        <row r="70">
          <cell r="A70">
            <v>69</v>
          </cell>
          <cell r="B70" t="str">
            <v>c</v>
          </cell>
          <cell r="C70" t="str">
            <v>ssl</v>
          </cell>
          <cell r="D70" t="str">
            <v>wijn</v>
          </cell>
        </row>
        <row r="71">
          <cell r="A71">
            <v>70</v>
          </cell>
          <cell r="B71" t="str">
            <v>b</v>
          </cell>
          <cell r="C71" t="str">
            <v>ls</v>
          </cell>
          <cell r="D71" t="str">
            <v>wijn</v>
          </cell>
        </row>
        <row r="72">
          <cell r="A72">
            <v>71</v>
          </cell>
          <cell r="B72" t="str">
            <v>cl</v>
          </cell>
          <cell r="C72" t="str">
            <v>sl</v>
          </cell>
          <cell r="D72" t="str">
            <v>akkr</v>
          </cell>
        </row>
        <row r="73">
          <cell r="A73">
            <v>72</v>
          </cell>
          <cell r="B73" t="str">
            <v>cl</v>
          </cell>
          <cell r="C73" t="str">
            <v>s</v>
          </cell>
          <cell r="D73" t="str">
            <v>maqu</v>
          </cell>
        </row>
        <row r="74">
          <cell r="A74">
            <v>73</v>
          </cell>
          <cell r="B74" t="str">
            <v>cl</v>
          </cell>
          <cell r="C74" t="str">
            <v>l</v>
          </cell>
          <cell r="D74" t="str">
            <v>wijn</v>
          </cell>
        </row>
        <row r="75">
          <cell r="A75">
            <v>74</v>
          </cell>
          <cell r="B75" t="str">
            <v>b</v>
          </cell>
          <cell r="C75" t="str">
            <v>sal</v>
          </cell>
          <cell r="D75" t="str">
            <v>bosg</v>
          </cell>
        </row>
        <row r="76">
          <cell r="A76">
            <v>75</v>
          </cell>
          <cell r="B76" t="str">
            <v>cl</v>
          </cell>
          <cell r="C76" t="str">
            <v>sal</v>
          </cell>
          <cell r="D76" t="str">
            <v>bosn</v>
          </cell>
        </row>
        <row r="77">
          <cell r="A77">
            <v>76</v>
          </cell>
          <cell r="B77" t="str">
            <v>cl</v>
          </cell>
          <cell r="C77" t="str">
            <v>sal</v>
          </cell>
          <cell r="D77" t="str">
            <v>wijn</v>
          </cell>
        </row>
        <row r="78">
          <cell r="A78">
            <v>77</v>
          </cell>
          <cell r="B78" t="str">
            <v>b</v>
          </cell>
          <cell r="C78" t="str">
            <v>sl</v>
          </cell>
          <cell r="D78" t="str">
            <v>garr</v>
          </cell>
        </row>
        <row r="79">
          <cell r="A79">
            <v>78</v>
          </cell>
          <cell r="B79" t="str">
            <v>li</v>
          </cell>
          <cell r="C79" t="str">
            <v>sal</v>
          </cell>
          <cell r="D79" t="str">
            <v>garr</v>
          </cell>
        </row>
        <row r="80">
          <cell r="A80">
            <v>79</v>
          </cell>
          <cell r="B80" t="str">
            <v>pe</v>
          </cell>
          <cell r="C80" t="str">
            <v>sl</v>
          </cell>
          <cell r="D80" t="str">
            <v>wijn</v>
          </cell>
        </row>
        <row r="81">
          <cell r="A81">
            <v>80</v>
          </cell>
          <cell r="B81" t="str">
            <v>lb</v>
          </cell>
          <cell r="C81" t="str">
            <v>sl</v>
          </cell>
          <cell r="D81" t="str">
            <v>garr</v>
          </cell>
        </row>
        <row r="82">
          <cell r="A82">
            <v>81</v>
          </cell>
          <cell r="B82" t="str">
            <v>pe</v>
          </cell>
          <cell r="C82" t="str">
            <v>sal</v>
          </cell>
          <cell r="D82" t="str">
            <v>wijn</v>
          </cell>
        </row>
        <row r="83">
          <cell r="A83">
            <v>82</v>
          </cell>
          <cell r="B83" t="str">
            <v>li</v>
          </cell>
          <cell r="C83" t="str">
            <v>sal</v>
          </cell>
          <cell r="D83" t="str">
            <v>garr</v>
          </cell>
        </row>
        <row r="84">
          <cell r="A84">
            <v>83</v>
          </cell>
          <cell r="B84" t="str">
            <v>cl</v>
          </cell>
          <cell r="C84" t="str">
            <v>sl</v>
          </cell>
          <cell r="D84" t="str">
            <v>wijn</v>
          </cell>
        </row>
        <row r="85">
          <cell r="A85">
            <v>84</v>
          </cell>
          <cell r="B85" t="str">
            <v>c</v>
          </cell>
          <cell r="C85" t="str">
            <v>cl</v>
          </cell>
          <cell r="D85" t="str">
            <v>wijn</v>
          </cell>
        </row>
        <row r="86">
          <cell r="A86">
            <v>85</v>
          </cell>
          <cell r="B86" t="str">
            <v>c</v>
          </cell>
          <cell r="C86" t="str">
            <v>sl</v>
          </cell>
          <cell r="D86" t="str">
            <v>wijn</v>
          </cell>
        </row>
        <row r="87">
          <cell r="A87">
            <v>86</v>
          </cell>
          <cell r="B87" t="str">
            <v>a</v>
          </cell>
          <cell r="C87" t="str">
            <v>sal</v>
          </cell>
          <cell r="D87" t="str">
            <v>wijn</v>
          </cell>
        </row>
        <row r="88">
          <cell r="A88">
            <v>87</v>
          </cell>
          <cell r="B88" t="str">
            <v>b</v>
          </cell>
          <cell r="C88" t="str">
            <v>cl</v>
          </cell>
          <cell r="D88" t="str">
            <v>wijn</v>
          </cell>
        </row>
        <row r="89">
          <cell r="A89">
            <v>88</v>
          </cell>
          <cell r="B89" t="str">
            <v>a</v>
          </cell>
          <cell r="C89" t="str">
            <v>ssl</v>
          </cell>
          <cell r="D89" t="str">
            <v>maqu</v>
          </cell>
        </row>
        <row r="90">
          <cell r="A90">
            <v>89</v>
          </cell>
          <cell r="B90" t="str">
            <v>a</v>
          </cell>
          <cell r="C90" t="str">
            <v>ssl</v>
          </cell>
          <cell r="D90" t="str">
            <v>wijn</v>
          </cell>
        </row>
        <row r="91">
          <cell r="A91">
            <v>90</v>
          </cell>
          <cell r="B91" t="str">
            <v>c</v>
          </cell>
          <cell r="C91" t="str">
            <v>sl</v>
          </cell>
          <cell r="D91" t="str">
            <v>wijn</v>
          </cell>
        </row>
        <row r="92">
          <cell r="A92">
            <v>91</v>
          </cell>
          <cell r="B92" t="str">
            <v>cl</v>
          </cell>
          <cell r="C92" t="str">
            <v>sal</v>
          </cell>
          <cell r="D92" t="str">
            <v>wijn</v>
          </cell>
        </row>
        <row r="93">
          <cell r="A93">
            <v>92</v>
          </cell>
          <cell r="B93" t="str">
            <v>a</v>
          </cell>
          <cell r="C93" t="str">
            <v>ssl</v>
          </cell>
          <cell r="D93" t="str">
            <v>akkr</v>
          </cell>
        </row>
        <row r="94">
          <cell r="A94">
            <v>93</v>
          </cell>
          <cell r="B94" t="str">
            <v>a</v>
          </cell>
          <cell r="C94" t="str">
            <v>ssl</v>
          </cell>
          <cell r="D94" t="str">
            <v>prai</v>
          </cell>
        </row>
        <row r="95">
          <cell r="A95">
            <v>94</v>
          </cell>
          <cell r="B95" t="str">
            <v>f</v>
          </cell>
          <cell r="C95" t="str">
            <v>ssl</v>
          </cell>
          <cell r="D95" t="str">
            <v>wijn</v>
          </cell>
        </row>
        <row r="96">
          <cell r="A96">
            <v>95</v>
          </cell>
          <cell r="B96" t="str">
            <v>c</v>
          </cell>
          <cell r="C96" t="str">
            <v>sl</v>
          </cell>
          <cell r="D96" t="str">
            <v>wijn</v>
          </cell>
        </row>
        <row r="97">
          <cell r="A97">
            <v>96</v>
          </cell>
          <cell r="B97" t="str">
            <v>c</v>
          </cell>
          <cell r="C97" t="str">
            <v>sal</v>
          </cell>
          <cell r="D97" t="str">
            <v>wijn</v>
          </cell>
        </row>
        <row r="98">
          <cell r="A98">
            <v>97</v>
          </cell>
          <cell r="B98" t="str">
            <v>f</v>
          </cell>
          <cell r="C98" t="str">
            <v>sl</v>
          </cell>
          <cell r="D98" t="str">
            <v>maqu</v>
          </cell>
        </row>
        <row r="99">
          <cell r="A99">
            <v>98</v>
          </cell>
          <cell r="B99" t="str">
            <v>c</v>
          </cell>
          <cell r="C99" t="str">
            <v>sl</v>
          </cell>
          <cell r="D99" t="str">
            <v>wijn</v>
          </cell>
        </row>
        <row r="100">
          <cell r="A100">
            <v>99</v>
          </cell>
          <cell r="B100" t="str">
            <v>cl</v>
          </cell>
          <cell r="C100" t="str">
            <v>sl</v>
          </cell>
          <cell r="D100" t="str">
            <v>akkr</v>
          </cell>
        </row>
        <row r="101">
          <cell r="A101">
            <v>100</v>
          </cell>
          <cell r="B101" t="str">
            <v>c</v>
          </cell>
          <cell r="C101" t="str">
            <v>l</v>
          </cell>
          <cell r="D101" t="str">
            <v>wijn</v>
          </cell>
        </row>
        <row r="102">
          <cell r="A102">
            <v>101</v>
          </cell>
          <cell r="B102" t="str">
            <v>cl</v>
          </cell>
          <cell r="C102" t="str">
            <v>sl</v>
          </cell>
          <cell r="D102" t="str">
            <v>wijn</v>
          </cell>
        </row>
        <row r="103">
          <cell r="A103">
            <v>102</v>
          </cell>
          <cell r="B103" t="str">
            <v>c</v>
          </cell>
          <cell r="C103" t="str">
            <v>ssl</v>
          </cell>
          <cell r="D103" t="str">
            <v>wijn</v>
          </cell>
        </row>
        <row r="104">
          <cell r="A104">
            <v>103</v>
          </cell>
          <cell r="B104" t="str">
            <v>pe</v>
          </cell>
          <cell r="C104" t="str">
            <v>ssl</v>
          </cell>
          <cell r="D104" t="str">
            <v>wijn</v>
          </cell>
        </row>
        <row r="105">
          <cell r="A105">
            <v>104</v>
          </cell>
          <cell r="B105" t="str">
            <v>pe</v>
          </cell>
          <cell r="C105" t="str">
            <v>ls</v>
          </cell>
          <cell r="D105" t="str">
            <v>wijn</v>
          </cell>
        </row>
        <row r="106">
          <cell r="A106">
            <v>105</v>
          </cell>
          <cell r="B106" t="str">
            <v>pe</v>
          </cell>
          <cell r="C106" t="str">
            <v>sl</v>
          </cell>
          <cell r="D106" t="str">
            <v>akkr</v>
          </cell>
        </row>
        <row r="107">
          <cell r="A107">
            <v>106</v>
          </cell>
          <cell r="B107" t="str">
            <v>b</v>
          </cell>
          <cell r="C107" t="str">
            <v>l</v>
          </cell>
          <cell r="D107" t="str">
            <v>wijn</v>
          </cell>
        </row>
        <row r="108">
          <cell r="A108">
            <v>107</v>
          </cell>
          <cell r="B108" t="str">
            <v>cl</v>
          </cell>
          <cell r="C108" t="str">
            <v>sl</v>
          </cell>
          <cell r="D108" t="str">
            <v>wijn</v>
          </cell>
        </row>
        <row r="109">
          <cell r="A109">
            <v>108</v>
          </cell>
          <cell r="B109" t="str">
            <v>f</v>
          </cell>
          <cell r="C109" t="str">
            <v>ssl</v>
          </cell>
          <cell r="D109" t="str">
            <v>wijn</v>
          </cell>
        </row>
        <row r="110">
          <cell r="A110">
            <v>109</v>
          </cell>
          <cell r="B110" t="str">
            <v>f</v>
          </cell>
          <cell r="C110" t="str">
            <v>sal</v>
          </cell>
          <cell r="D110" t="str">
            <v>wijn</v>
          </cell>
        </row>
        <row r="111">
          <cell r="A111">
            <v>110</v>
          </cell>
          <cell r="B111" t="str">
            <v>c</v>
          </cell>
          <cell r="C111" t="str">
            <v>ssl</v>
          </cell>
          <cell r="D111" t="str">
            <v>wijn</v>
          </cell>
        </row>
        <row r="112">
          <cell r="A112">
            <v>111</v>
          </cell>
          <cell r="B112" t="str">
            <v>c</v>
          </cell>
          <cell r="C112" t="str">
            <v>sal</v>
          </cell>
          <cell r="D112" t="str">
            <v>maqu</v>
          </cell>
        </row>
        <row r="113">
          <cell r="A113">
            <v>112</v>
          </cell>
          <cell r="B113" t="str">
            <v>pe</v>
          </cell>
          <cell r="C113" t="str">
            <v>ls</v>
          </cell>
          <cell r="D113" t="str">
            <v>wijn</v>
          </cell>
        </row>
        <row r="114">
          <cell r="A114">
            <v>113</v>
          </cell>
          <cell r="B114" t="str">
            <v>c</v>
          </cell>
          <cell r="C114" t="str">
            <v>ls</v>
          </cell>
          <cell r="D114" t="str">
            <v>wijn</v>
          </cell>
        </row>
        <row r="115">
          <cell r="A115">
            <v>114</v>
          </cell>
          <cell r="B115" t="str">
            <v>b</v>
          </cell>
          <cell r="C115" t="str">
            <v>ls</v>
          </cell>
          <cell r="D115" t="str">
            <v>wijn</v>
          </cell>
        </row>
        <row r="116">
          <cell r="A116">
            <v>115</v>
          </cell>
          <cell r="B116" t="str">
            <v>pe</v>
          </cell>
          <cell r="C116" t="str">
            <v>sl</v>
          </cell>
          <cell r="D116" t="str">
            <v>wijn</v>
          </cell>
        </row>
        <row r="117">
          <cell r="A117">
            <v>116</v>
          </cell>
          <cell r="B117" t="str">
            <v>c</v>
          </cell>
          <cell r="C117" t="str">
            <v>sal</v>
          </cell>
          <cell r="D117" t="str">
            <v>wijn</v>
          </cell>
        </row>
        <row r="118">
          <cell r="A118">
            <v>117</v>
          </cell>
          <cell r="B118" t="str">
            <v>c</v>
          </cell>
          <cell r="C118" t="str">
            <v>sal</v>
          </cell>
          <cell r="D118" t="str">
            <v>akkr</v>
          </cell>
        </row>
        <row r="119">
          <cell r="A119">
            <v>118</v>
          </cell>
          <cell r="B119" t="str">
            <v>c</v>
          </cell>
          <cell r="C119" t="str">
            <v>sal</v>
          </cell>
          <cell r="D119" t="str">
            <v>maqu</v>
          </cell>
        </row>
        <row r="120">
          <cell r="A120">
            <v>119</v>
          </cell>
          <cell r="B120" t="str">
            <v>c</v>
          </cell>
          <cell r="C120" t="str">
            <v>sal</v>
          </cell>
          <cell r="D120" t="str">
            <v>wijn</v>
          </cell>
        </row>
        <row r="121">
          <cell r="A121">
            <v>120</v>
          </cell>
          <cell r="B121" t="str">
            <v>li</v>
          </cell>
          <cell r="C121" t="str">
            <v>sl</v>
          </cell>
          <cell r="D121" t="str">
            <v>garr</v>
          </cell>
        </row>
        <row r="122">
          <cell r="A122">
            <v>121</v>
          </cell>
          <cell r="B122" t="str">
            <v>lb</v>
          </cell>
          <cell r="C122" t="str">
            <v>sl</v>
          </cell>
          <cell r="D122" t="str">
            <v>wijn</v>
          </cell>
        </row>
        <row r="123">
          <cell r="A123">
            <v>122</v>
          </cell>
          <cell r="B123" t="str">
            <v>lb</v>
          </cell>
          <cell r="C123" t="str">
            <v>l</v>
          </cell>
          <cell r="D123" t="str">
            <v>garr</v>
          </cell>
        </row>
        <row r="124">
          <cell r="A124">
            <v>123</v>
          </cell>
          <cell r="B124" t="str">
            <v>lb</v>
          </cell>
          <cell r="C124" t="str">
            <v>sl</v>
          </cell>
          <cell r="D124" t="str">
            <v>maqu</v>
          </cell>
        </row>
        <row r="125">
          <cell r="A125">
            <v>124</v>
          </cell>
          <cell r="B125" t="str">
            <v>b</v>
          </cell>
          <cell r="C125" t="str">
            <v>sl</v>
          </cell>
          <cell r="D125" t="str">
            <v>wijn</v>
          </cell>
        </row>
        <row r="126">
          <cell r="A126">
            <v>125</v>
          </cell>
          <cell r="B126" t="str">
            <v>pe</v>
          </cell>
          <cell r="C126" t="str">
            <v>sal</v>
          </cell>
          <cell r="D126" t="str">
            <v>wijn</v>
          </cell>
        </row>
        <row r="127">
          <cell r="A127">
            <v>126</v>
          </cell>
          <cell r="B127" t="str">
            <v>lb</v>
          </cell>
          <cell r="C127" t="str">
            <v>l</v>
          </cell>
          <cell r="D127" t="str">
            <v>maqu</v>
          </cell>
        </row>
        <row r="128">
          <cell r="A128">
            <v>127</v>
          </cell>
          <cell r="B128" t="str">
            <v>li</v>
          </cell>
          <cell r="C128" t="str">
            <v>sal</v>
          </cell>
          <cell r="D128" t="str">
            <v>garr</v>
          </cell>
        </row>
        <row r="129">
          <cell r="A129">
            <v>128</v>
          </cell>
          <cell r="B129" t="str">
            <v>pe</v>
          </cell>
          <cell r="C129" t="str">
            <v>sl</v>
          </cell>
          <cell r="D129" t="str">
            <v>wijn</v>
          </cell>
        </row>
        <row r="130">
          <cell r="A130">
            <v>129</v>
          </cell>
          <cell r="B130" t="str">
            <v>li</v>
          </cell>
          <cell r="C130" t="str">
            <v>sl</v>
          </cell>
          <cell r="D130" t="str">
            <v>garr</v>
          </cell>
        </row>
        <row r="131">
          <cell r="A131">
            <v>130</v>
          </cell>
          <cell r="B131" t="str">
            <v>pe</v>
          </cell>
          <cell r="C131" t="str">
            <v>sal</v>
          </cell>
          <cell r="D131" t="str">
            <v>wijn</v>
          </cell>
        </row>
        <row r="132">
          <cell r="A132">
            <v>131</v>
          </cell>
          <cell r="B132" t="str">
            <v>r</v>
          </cell>
          <cell r="C132" t="str">
            <v>sl</v>
          </cell>
          <cell r="D132" t="str">
            <v>garr</v>
          </cell>
        </row>
        <row r="133">
          <cell r="A133">
            <v>132</v>
          </cell>
          <cell r="B133" t="str">
            <v>a</v>
          </cell>
          <cell r="C133" t="str">
            <v>ssl</v>
          </cell>
          <cell r="D133" t="str">
            <v>gras</v>
          </cell>
        </row>
        <row r="134">
          <cell r="A134">
            <v>133</v>
          </cell>
          <cell r="B134" t="str">
            <v>a</v>
          </cell>
          <cell r="C134" t="str">
            <v>l</v>
          </cell>
          <cell r="D134" t="str">
            <v>wijn</v>
          </cell>
        </row>
        <row r="135">
          <cell r="A135">
            <v>134</v>
          </cell>
          <cell r="B135" t="str">
            <v>a</v>
          </cell>
          <cell r="C135" t="str">
            <v>sl</v>
          </cell>
          <cell r="D135" t="str">
            <v>maqu</v>
          </cell>
        </row>
        <row r="136">
          <cell r="A136">
            <v>135</v>
          </cell>
          <cell r="B136" t="str">
            <v>a</v>
          </cell>
          <cell r="C136" t="str">
            <v>cl</v>
          </cell>
          <cell r="D136" t="str">
            <v>akkr</v>
          </cell>
        </row>
        <row r="137">
          <cell r="A137">
            <v>136</v>
          </cell>
          <cell r="B137" t="str">
            <v>cl</v>
          </cell>
          <cell r="C137" t="str">
            <v>ls</v>
          </cell>
          <cell r="D137" t="str">
            <v>maqu</v>
          </cell>
        </row>
        <row r="138">
          <cell r="A138">
            <v>137</v>
          </cell>
          <cell r="B138" t="str">
            <v>lf</v>
          </cell>
          <cell r="C138" t="str">
            <v>cl</v>
          </cell>
          <cell r="D138" t="str">
            <v>maqu</v>
          </cell>
        </row>
        <row r="139">
          <cell r="A139">
            <v>138</v>
          </cell>
          <cell r="B139" t="str">
            <v>li</v>
          </cell>
          <cell r="C139" t="str">
            <v>sl</v>
          </cell>
          <cell r="D139" t="str">
            <v>gras</v>
          </cell>
        </row>
        <row r="140">
          <cell r="A140">
            <v>139</v>
          </cell>
          <cell r="B140" t="str">
            <v>f</v>
          </cell>
          <cell r="C140" t="str">
            <v>cl</v>
          </cell>
          <cell r="D140" t="str">
            <v>akkr</v>
          </cell>
        </row>
        <row r="141">
          <cell r="A141">
            <v>140</v>
          </cell>
          <cell r="B141" t="str">
            <v>b</v>
          </cell>
          <cell r="C141" t="str">
            <v>cl</v>
          </cell>
          <cell r="D141" t="str">
            <v>gras</v>
          </cell>
        </row>
        <row r="142">
          <cell r="A142">
            <v>141</v>
          </cell>
          <cell r="B142" t="str">
            <v>lb</v>
          </cell>
          <cell r="C142" t="str">
            <v>sl</v>
          </cell>
          <cell r="D142" t="str">
            <v>maqu</v>
          </cell>
        </row>
        <row r="143">
          <cell r="A143">
            <v>142</v>
          </cell>
          <cell r="B143" t="str">
            <v>a</v>
          </cell>
          <cell r="C143" t="str">
            <v>ssl</v>
          </cell>
          <cell r="D143" t="str">
            <v>garr</v>
          </cell>
        </row>
        <row r="144">
          <cell r="A144">
            <v>143</v>
          </cell>
          <cell r="B144" t="str">
            <v>lb</v>
          </cell>
          <cell r="C144" t="str">
            <v>sl</v>
          </cell>
          <cell r="D144" t="str">
            <v>maqu</v>
          </cell>
        </row>
        <row r="145">
          <cell r="A145">
            <v>144</v>
          </cell>
          <cell r="B145" t="str">
            <v>a</v>
          </cell>
          <cell r="C145" t="str">
            <v>ssl</v>
          </cell>
          <cell r="D145" t="str">
            <v>garr</v>
          </cell>
        </row>
        <row r="146">
          <cell r="A146">
            <v>145</v>
          </cell>
          <cell r="B146" t="str">
            <v>cl</v>
          </cell>
          <cell r="C146" t="str">
            <v>l</v>
          </cell>
          <cell r="D146" t="str">
            <v>wijn</v>
          </cell>
        </row>
        <row r="147">
          <cell r="A147">
            <v>146</v>
          </cell>
          <cell r="B147" t="str">
            <v>b</v>
          </cell>
          <cell r="C147" t="str">
            <v>sal</v>
          </cell>
          <cell r="D147" t="str">
            <v>wijn</v>
          </cell>
        </row>
        <row r="148">
          <cell r="A148">
            <v>147</v>
          </cell>
          <cell r="B148" t="str">
            <v>b</v>
          </cell>
          <cell r="C148" t="str">
            <v>sal</v>
          </cell>
          <cell r="D148" t="str">
            <v>wijn</v>
          </cell>
        </row>
        <row r="149">
          <cell r="A149">
            <v>148</v>
          </cell>
          <cell r="B149" t="str">
            <v>pe</v>
          </cell>
          <cell r="C149" t="str">
            <v>sl</v>
          </cell>
          <cell r="D149" t="str">
            <v>wijn</v>
          </cell>
        </row>
        <row r="150">
          <cell r="A150">
            <v>149</v>
          </cell>
          <cell r="B150" t="str">
            <v>cl</v>
          </cell>
          <cell r="C150" t="str">
            <v>l</v>
          </cell>
          <cell r="D150" t="str">
            <v>wijn</v>
          </cell>
        </row>
        <row r="151">
          <cell r="A151">
            <v>150</v>
          </cell>
          <cell r="B151" t="str">
            <v>b</v>
          </cell>
          <cell r="C151" t="str">
            <v>l</v>
          </cell>
          <cell r="D151" t="str">
            <v>wijn</v>
          </cell>
        </row>
        <row r="152">
          <cell r="A152">
            <v>151</v>
          </cell>
          <cell r="B152" t="str">
            <v>pe</v>
          </cell>
          <cell r="C152" t="str">
            <v>ssl</v>
          </cell>
          <cell r="D152" t="str">
            <v>wijn</v>
          </cell>
        </row>
        <row r="153">
          <cell r="A153">
            <v>152</v>
          </cell>
          <cell r="B153" t="str">
            <v>cl</v>
          </cell>
          <cell r="C153" t="str">
            <v>sl</v>
          </cell>
          <cell r="D153" t="str">
            <v>akkr</v>
          </cell>
        </row>
        <row r="154">
          <cell r="A154">
            <v>153</v>
          </cell>
          <cell r="B154" t="str">
            <v>cl</v>
          </cell>
          <cell r="C154" t="str">
            <v>sl</v>
          </cell>
          <cell r="D154" t="str">
            <v>akkr</v>
          </cell>
        </row>
        <row r="155">
          <cell r="A155">
            <v>154</v>
          </cell>
          <cell r="B155" t="str">
            <v>c</v>
          </cell>
          <cell r="C155" t="str">
            <v>ssl</v>
          </cell>
          <cell r="D155" t="str">
            <v>wijn</v>
          </cell>
        </row>
        <row r="156">
          <cell r="A156">
            <v>155</v>
          </cell>
          <cell r="B156" t="str">
            <v>f</v>
          </cell>
          <cell r="C156" t="str">
            <v>ssl</v>
          </cell>
          <cell r="D156" t="str">
            <v>maqu</v>
          </cell>
        </row>
        <row r="157">
          <cell r="A157">
            <v>156</v>
          </cell>
          <cell r="B157" t="str">
            <v>c</v>
          </cell>
          <cell r="C157" t="str">
            <v>ssl</v>
          </cell>
          <cell r="D157" t="str">
            <v>wijn</v>
          </cell>
        </row>
        <row r="158">
          <cell r="A158">
            <v>157</v>
          </cell>
          <cell r="B158" t="str">
            <v>c</v>
          </cell>
          <cell r="C158" t="str">
            <v>cl</v>
          </cell>
          <cell r="D158" t="str">
            <v>wijn</v>
          </cell>
        </row>
        <row r="159">
          <cell r="A159">
            <v>158</v>
          </cell>
          <cell r="B159" t="str">
            <v>r</v>
          </cell>
          <cell r="C159" t="str">
            <v>l</v>
          </cell>
          <cell r="D159" t="str">
            <v>maqu</v>
          </cell>
        </row>
        <row r="160">
          <cell r="A160">
            <v>159</v>
          </cell>
          <cell r="B160" t="str">
            <v>lf</v>
          </cell>
          <cell r="C160" t="str">
            <v>sl</v>
          </cell>
          <cell r="D160" t="str">
            <v>garr</v>
          </cell>
        </row>
        <row r="161">
          <cell r="A161">
            <v>160</v>
          </cell>
          <cell r="B161" t="str">
            <v>b</v>
          </cell>
          <cell r="C161" t="str">
            <v>ls</v>
          </cell>
          <cell r="D161" t="str">
            <v>maqu</v>
          </cell>
        </row>
        <row r="162">
          <cell r="A162">
            <v>161</v>
          </cell>
          <cell r="B162" t="str">
            <v>lb</v>
          </cell>
          <cell r="C162" t="str">
            <v>sal</v>
          </cell>
          <cell r="D162" t="str">
            <v>maqu</v>
          </cell>
        </row>
        <row r="163">
          <cell r="A163">
            <v>162</v>
          </cell>
          <cell r="B163" t="str">
            <v>lb</v>
          </cell>
          <cell r="C163" t="str">
            <v>sal</v>
          </cell>
          <cell r="D163" t="str">
            <v>maqu</v>
          </cell>
        </row>
        <row r="164">
          <cell r="A164">
            <v>163</v>
          </cell>
          <cell r="B164" t="str">
            <v>lb</v>
          </cell>
          <cell r="C164" t="str">
            <v>sal</v>
          </cell>
          <cell r="D164" t="str">
            <v>wijn</v>
          </cell>
        </row>
        <row r="165">
          <cell r="A165">
            <v>164</v>
          </cell>
          <cell r="B165" t="str">
            <v>a</v>
          </cell>
          <cell r="C165" t="str">
            <v>sal</v>
          </cell>
          <cell r="D165" t="str">
            <v>maqu</v>
          </cell>
        </row>
        <row r="166">
          <cell r="A166">
            <v>165</v>
          </cell>
          <cell r="B166" t="str">
            <v>lb</v>
          </cell>
          <cell r="C166" t="str">
            <v>ssl</v>
          </cell>
          <cell r="D166" t="str">
            <v>maqu</v>
          </cell>
        </row>
        <row r="167">
          <cell r="A167">
            <v>166</v>
          </cell>
          <cell r="B167" t="str">
            <v>lb</v>
          </cell>
          <cell r="C167" t="str">
            <v>ssl</v>
          </cell>
          <cell r="D167" t="str">
            <v>maqu</v>
          </cell>
        </row>
        <row r="168">
          <cell r="A168">
            <v>167</v>
          </cell>
          <cell r="B168" t="str">
            <v>lb</v>
          </cell>
          <cell r="C168" t="str">
            <v>ssl</v>
          </cell>
          <cell r="D168" t="str">
            <v>maqu</v>
          </cell>
        </row>
        <row r="169">
          <cell r="A169">
            <v>168</v>
          </cell>
          <cell r="B169" t="str">
            <v>lb</v>
          </cell>
          <cell r="C169" t="str">
            <v>ssl</v>
          </cell>
          <cell r="D169" t="str">
            <v>maqu</v>
          </cell>
        </row>
        <row r="170">
          <cell r="A170">
            <v>169</v>
          </cell>
          <cell r="B170" t="str">
            <v>lb</v>
          </cell>
          <cell r="C170" t="str">
            <v>sl</v>
          </cell>
          <cell r="D170" t="str">
            <v>maqu</v>
          </cell>
        </row>
        <row r="171">
          <cell r="A171">
            <v>170</v>
          </cell>
          <cell r="B171" t="str">
            <v>lb</v>
          </cell>
          <cell r="C171" t="str">
            <v>sl</v>
          </cell>
          <cell r="D171" t="str">
            <v>maqu</v>
          </cell>
        </row>
        <row r="172">
          <cell r="A172">
            <v>171</v>
          </cell>
          <cell r="B172" t="str">
            <v>lb</v>
          </cell>
          <cell r="C172" t="str">
            <v>sl</v>
          </cell>
          <cell r="D172" t="str">
            <v>maqu</v>
          </cell>
        </row>
        <row r="173">
          <cell r="A173">
            <v>172</v>
          </cell>
          <cell r="B173" t="str">
            <v>cl</v>
          </cell>
          <cell r="C173" t="str">
            <v>ls</v>
          </cell>
          <cell r="D173" t="str">
            <v>wijn</v>
          </cell>
        </row>
        <row r="174">
          <cell r="A174">
            <v>173</v>
          </cell>
          <cell r="B174" t="str">
            <v>cl</v>
          </cell>
          <cell r="C174" t="str">
            <v>sl</v>
          </cell>
          <cell r="D174" t="str">
            <v>akkr</v>
          </cell>
        </row>
        <row r="175">
          <cell r="A175">
            <v>174</v>
          </cell>
          <cell r="B175" t="str">
            <v>c</v>
          </cell>
          <cell r="C175" t="str">
            <v>sl</v>
          </cell>
          <cell r="D175" t="str">
            <v>wijn</v>
          </cell>
        </row>
        <row r="176">
          <cell r="A176">
            <v>175</v>
          </cell>
          <cell r="B176" t="str">
            <v>b</v>
          </cell>
          <cell r="C176" t="str">
            <v>sl</v>
          </cell>
          <cell r="D176" t="str">
            <v>wijn</v>
          </cell>
        </row>
        <row r="177">
          <cell r="A177">
            <v>176</v>
          </cell>
          <cell r="B177" t="str">
            <v>pe</v>
          </cell>
          <cell r="C177" t="str">
            <v>ls</v>
          </cell>
          <cell r="D177" t="str">
            <v>wijn</v>
          </cell>
        </row>
        <row r="178">
          <cell r="A178">
            <v>177</v>
          </cell>
          <cell r="B178" t="str">
            <v>b</v>
          </cell>
          <cell r="C178" t="str">
            <v>l</v>
          </cell>
          <cell r="D178" t="str">
            <v>wijn</v>
          </cell>
        </row>
        <row r="179">
          <cell r="A179">
            <v>178</v>
          </cell>
          <cell r="B179" t="str">
            <v>cl</v>
          </cell>
          <cell r="C179" t="str">
            <v>ssl</v>
          </cell>
          <cell r="D179" t="str">
            <v>wijn</v>
          </cell>
        </row>
        <row r="180">
          <cell r="A180">
            <v>179</v>
          </cell>
          <cell r="B180" t="str">
            <v>c</v>
          </cell>
          <cell r="C180" t="str">
            <v>cl</v>
          </cell>
          <cell r="D180" t="str">
            <v>wijn</v>
          </cell>
        </row>
        <row r="181">
          <cell r="A181">
            <v>180</v>
          </cell>
          <cell r="B181" t="str">
            <v>cl</v>
          </cell>
          <cell r="C181" t="str">
            <v>l</v>
          </cell>
          <cell r="D181" t="str">
            <v>wijn</v>
          </cell>
        </row>
        <row r="182">
          <cell r="A182">
            <v>181</v>
          </cell>
          <cell r="B182" t="str">
            <v>cl</v>
          </cell>
          <cell r="C182" t="str">
            <v>sal</v>
          </cell>
          <cell r="D182" t="str">
            <v>wijn</v>
          </cell>
        </row>
        <row r="183">
          <cell r="A183">
            <v>182</v>
          </cell>
          <cell r="B183" t="str">
            <v>cl</v>
          </cell>
          <cell r="C183" t="str">
            <v>sal</v>
          </cell>
          <cell r="D183" t="str">
            <v>wijn</v>
          </cell>
        </row>
        <row r="184">
          <cell r="A184">
            <v>183</v>
          </cell>
          <cell r="B184" t="str">
            <v>cl</v>
          </cell>
          <cell r="C184" t="str">
            <v>l</v>
          </cell>
          <cell r="D184" t="str">
            <v>wijn</v>
          </cell>
        </row>
        <row r="185">
          <cell r="A185">
            <v>184</v>
          </cell>
          <cell r="B185" t="str">
            <v>f</v>
          </cell>
          <cell r="C185" t="str">
            <v>sal</v>
          </cell>
          <cell r="D185" t="str">
            <v>wijn</v>
          </cell>
        </row>
        <row r="186">
          <cell r="A186">
            <v>185</v>
          </cell>
          <cell r="B186" t="str">
            <v>lb</v>
          </cell>
          <cell r="C186" t="str">
            <v>sal</v>
          </cell>
          <cell r="D186" t="str">
            <v>maqu</v>
          </cell>
        </row>
        <row r="187">
          <cell r="A187">
            <v>186</v>
          </cell>
          <cell r="B187" t="str">
            <v>lb</v>
          </cell>
          <cell r="C187" t="str">
            <v>sal</v>
          </cell>
          <cell r="D187" t="str">
            <v>gras</v>
          </cell>
        </row>
        <row r="188">
          <cell r="A188">
            <v>187</v>
          </cell>
          <cell r="B188" t="str">
            <v>lb</v>
          </cell>
          <cell r="C188" t="str">
            <v>l</v>
          </cell>
          <cell r="D188" t="str">
            <v>maqu</v>
          </cell>
        </row>
        <row r="189">
          <cell r="A189">
            <v>188</v>
          </cell>
          <cell r="B189" t="str">
            <v>lf</v>
          </cell>
          <cell r="C189" t="str">
            <v>sl</v>
          </cell>
          <cell r="D189" t="str">
            <v>maqu</v>
          </cell>
        </row>
        <row r="190">
          <cell r="A190">
            <v>189</v>
          </cell>
          <cell r="B190" t="str">
            <v>r</v>
          </cell>
          <cell r="C190" t="str">
            <v>sl</v>
          </cell>
          <cell r="D190" t="str">
            <v>maqu</v>
          </cell>
        </row>
        <row r="191">
          <cell r="A191">
            <v>190</v>
          </cell>
          <cell r="B191" t="str">
            <v>lb</v>
          </cell>
          <cell r="C191" t="str">
            <v>l</v>
          </cell>
          <cell r="D191" t="str">
            <v>wijn</v>
          </cell>
        </row>
        <row r="192">
          <cell r="A192">
            <v>191</v>
          </cell>
          <cell r="B192" t="str">
            <v>lb</v>
          </cell>
          <cell r="C192" t="str">
            <v>sl</v>
          </cell>
          <cell r="D192" t="str">
            <v>gras</v>
          </cell>
        </row>
        <row r="193">
          <cell r="A193">
            <v>192</v>
          </cell>
          <cell r="B193" t="str">
            <v>lb</v>
          </cell>
          <cell r="C193" t="str">
            <v>l</v>
          </cell>
          <cell r="D193" t="str">
            <v>wijn</v>
          </cell>
        </row>
        <row r="194">
          <cell r="A194">
            <v>193</v>
          </cell>
          <cell r="B194" t="str">
            <v>cl</v>
          </cell>
          <cell r="C194" t="str">
            <v>l</v>
          </cell>
          <cell r="D194" t="str">
            <v>gras</v>
          </cell>
        </row>
        <row r="195">
          <cell r="A195">
            <v>194</v>
          </cell>
          <cell r="B195" t="str">
            <v>lb</v>
          </cell>
          <cell r="C195" t="str">
            <v>ssl</v>
          </cell>
          <cell r="D195" t="str">
            <v>maqu</v>
          </cell>
        </row>
        <row r="196">
          <cell r="A196">
            <v>195</v>
          </cell>
          <cell r="B196" t="str">
            <v>a</v>
          </cell>
          <cell r="C196" t="str">
            <v>sl</v>
          </cell>
          <cell r="D196" t="str">
            <v>gras</v>
          </cell>
        </row>
        <row r="197">
          <cell r="A197">
            <v>196</v>
          </cell>
          <cell r="B197" t="str">
            <v>cl</v>
          </cell>
          <cell r="C197" t="str">
            <v>ls</v>
          </cell>
          <cell r="D197" t="str">
            <v>akkr</v>
          </cell>
        </row>
        <row r="198">
          <cell r="A198">
            <v>197</v>
          </cell>
          <cell r="B198" t="str">
            <v>pe</v>
          </cell>
          <cell r="C198" t="str">
            <v>l</v>
          </cell>
          <cell r="D198" t="str">
            <v>wijn</v>
          </cell>
        </row>
        <row r="199">
          <cell r="A199">
            <v>198</v>
          </cell>
          <cell r="B199" t="str">
            <v>pe</v>
          </cell>
          <cell r="C199" t="str">
            <v>sl</v>
          </cell>
          <cell r="D199" t="str">
            <v>wijn</v>
          </cell>
        </row>
        <row r="200">
          <cell r="A200">
            <v>199</v>
          </cell>
          <cell r="B200" t="str">
            <v>c</v>
          </cell>
          <cell r="C200" t="str">
            <v>sl</v>
          </cell>
          <cell r="D200" t="str">
            <v>wijn</v>
          </cell>
        </row>
        <row r="201">
          <cell r="A201">
            <v>200</v>
          </cell>
          <cell r="B201" t="str">
            <v>f</v>
          </cell>
          <cell r="C201" t="str">
            <v>l</v>
          </cell>
          <cell r="D201" t="str">
            <v>wijn</v>
          </cell>
        </row>
        <row r="202">
          <cell r="A202">
            <v>201</v>
          </cell>
          <cell r="B202" t="str">
            <v>f</v>
          </cell>
          <cell r="C202" t="str">
            <v>sl</v>
          </cell>
          <cell r="D202" t="str">
            <v>maqu</v>
          </cell>
        </row>
        <row r="203">
          <cell r="A203">
            <v>202</v>
          </cell>
          <cell r="B203" t="str">
            <v>b</v>
          </cell>
          <cell r="C203" t="str">
            <v>l</v>
          </cell>
          <cell r="D203" t="str">
            <v>wijn</v>
          </cell>
        </row>
        <row r="204">
          <cell r="A204">
            <v>203</v>
          </cell>
          <cell r="B204" t="str">
            <v>f</v>
          </cell>
          <cell r="C204" t="str">
            <v>sal</v>
          </cell>
          <cell r="D204" t="str">
            <v>maqu</v>
          </cell>
        </row>
        <row r="205">
          <cell r="A205">
            <v>204</v>
          </cell>
          <cell r="B205" t="str">
            <v>pe</v>
          </cell>
          <cell r="C205" t="str">
            <v>l</v>
          </cell>
          <cell r="D205" t="str">
            <v>wijn</v>
          </cell>
        </row>
        <row r="206">
          <cell r="A206">
            <v>205</v>
          </cell>
          <cell r="B206" t="str">
            <v>cl</v>
          </cell>
          <cell r="C206" t="str">
            <v>l</v>
          </cell>
          <cell r="D206" t="str">
            <v>wijn</v>
          </cell>
        </row>
        <row r="207">
          <cell r="A207">
            <v>206</v>
          </cell>
          <cell r="B207" t="str">
            <v>c</v>
          </cell>
          <cell r="C207" t="str">
            <v>sl</v>
          </cell>
          <cell r="D207" t="str">
            <v>wijn</v>
          </cell>
        </row>
        <row r="208">
          <cell r="A208">
            <v>207</v>
          </cell>
          <cell r="B208" t="str">
            <v>b</v>
          </cell>
          <cell r="C208" t="str">
            <v>l</v>
          </cell>
          <cell r="D208" t="str">
            <v>wijn</v>
          </cell>
        </row>
        <row r="209">
          <cell r="A209">
            <v>208</v>
          </cell>
          <cell r="B209" t="str">
            <v>r</v>
          </cell>
          <cell r="C209" t="str">
            <v>l</v>
          </cell>
          <cell r="D209" t="str">
            <v>wijn</v>
          </cell>
        </row>
        <row r="210">
          <cell r="A210">
            <v>209</v>
          </cell>
          <cell r="B210" t="str">
            <v>a</v>
          </cell>
          <cell r="C210" t="str">
            <v>sl</v>
          </cell>
          <cell r="D210" t="str">
            <v>garr</v>
          </cell>
        </row>
        <row r="211">
          <cell r="A211">
            <v>210</v>
          </cell>
          <cell r="B211" t="str">
            <v>r</v>
          </cell>
          <cell r="C211" t="str">
            <v>ls</v>
          </cell>
          <cell r="D211" t="str">
            <v>maqu</v>
          </cell>
        </row>
        <row r="212">
          <cell r="A212">
            <v>211</v>
          </cell>
          <cell r="B212" t="str">
            <v>r</v>
          </cell>
          <cell r="C212" t="str">
            <v>sl</v>
          </cell>
          <cell r="D212" t="str">
            <v>maqu</v>
          </cell>
        </row>
        <row r="213">
          <cell r="A213">
            <v>212</v>
          </cell>
          <cell r="B213" t="str">
            <v>lf</v>
          </cell>
          <cell r="C213" t="str">
            <v>l</v>
          </cell>
          <cell r="D213" t="str">
            <v>maqu</v>
          </cell>
        </row>
        <row r="214">
          <cell r="A214">
            <v>213</v>
          </cell>
          <cell r="B214" t="str">
            <v>r</v>
          </cell>
          <cell r="C214" t="str">
            <v>ls</v>
          </cell>
          <cell r="D214" t="str">
            <v>maqu</v>
          </cell>
        </row>
        <row r="215">
          <cell r="A215">
            <v>214</v>
          </cell>
          <cell r="B215" t="str">
            <v>b</v>
          </cell>
          <cell r="C215" t="str">
            <v>sl</v>
          </cell>
          <cell r="D215" t="str">
            <v>wijn</v>
          </cell>
        </row>
        <row r="216">
          <cell r="A216">
            <v>215</v>
          </cell>
          <cell r="B216" t="str">
            <v>b</v>
          </cell>
          <cell r="C216" t="str">
            <v>l</v>
          </cell>
          <cell r="D216" t="str">
            <v>wijn</v>
          </cell>
        </row>
        <row r="217">
          <cell r="A217">
            <v>216</v>
          </cell>
          <cell r="B217" t="str">
            <v>lb</v>
          </cell>
          <cell r="C217" t="str">
            <v>sl</v>
          </cell>
          <cell r="D217" t="str">
            <v>maqu</v>
          </cell>
        </row>
        <row r="218">
          <cell r="A218">
            <v>217</v>
          </cell>
          <cell r="B218" t="str">
            <v>lb</v>
          </cell>
          <cell r="C218" t="str">
            <v>sl</v>
          </cell>
          <cell r="D218" t="str">
            <v>maqu</v>
          </cell>
        </row>
        <row r="219">
          <cell r="A219">
            <v>218</v>
          </cell>
          <cell r="B219" t="str">
            <v>lb</v>
          </cell>
          <cell r="C219" t="str">
            <v>sl</v>
          </cell>
          <cell r="D219" t="str">
            <v>maqu</v>
          </cell>
        </row>
        <row r="220">
          <cell r="A220">
            <v>219</v>
          </cell>
          <cell r="B220" t="str">
            <v>lb</v>
          </cell>
          <cell r="C220" t="str">
            <v>sl</v>
          </cell>
          <cell r="D220" t="str">
            <v>maqu</v>
          </cell>
        </row>
        <row r="221">
          <cell r="A221">
            <v>220</v>
          </cell>
          <cell r="B221" t="str">
            <v>cl</v>
          </cell>
          <cell r="C221" t="str">
            <v>l</v>
          </cell>
          <cell r="D221" t="str">
            <v>wijn</v>
          </cell>
        </row>
        <row r="222">
          <cell r="A222">
            <v>221</v>
          </cell>
          <cell r="B222" t="str">
            <v>b</v>
          </cell>
          <cell r="C222" t="str">
            <v>l</v>
          </cell>
          <cell r="D222" t="str">
            <v>wijn</v>
          </cell>
        </row>
        <row r="223">
          <cell r="A223">
            <v>222</v>
          </cell>
          <cell r="B223" t="str">
            <v>cl</v>
          </cell>
          <cell r="C223" t="str">
            <v>sl</v>
          </cell>
          <cell r="D223" t="str">
            <v>wijn</v>
          </cell>
        </row>
        <row r="224">
          <cell r="A224">
            <v>223</v>
          </cell>
          <cell r="B224" t="str">
            <v>c</v>
          </cell>
          <cell r="C224" t="str">
            <v>l</v>
          </cell>
          <cell r="D224" t="str">
            <v>wijn</v>
          </cell>
        </row>
        <row r="225">
          <cell r="A225">
            <v>224</v>
          </cell>
          <cell r="B225" t="str">
            <v>b</v>
          </cell>
          <cell r="C225" t="str">
            <v>sal</v>
          </cell>
          <cell r="D225" t="str">
            <v>wijn</v>
          </cell>
        </row>
        <row r="226">
          <cell r="A226">
            <v>225</v>
          </cell>
          <cell r="B226" t="str">
            <v>f</v>
          </cell>
          <cell r="C226" t="str">
            <v>ssl</v>
          </cell>
          <cell r="D226" t="str">
            <v>wijn</v>
          </cell>
        </row>
        <row r="227">
          <cell r="A227">
            <v>226</v>
          </cell>
          <cell r="B227" t="str">
            <v>c</v>
          </cell>
          <cell r="C227" t="str">
            <v>sal</v>
          </cell>
          <cell r="D227" t="str">
            <v>wijn</v>
          </cell>
        </row>
        <row r="228">
          <cell r="A228">
            <v>227</v>
          </cell>
          <cell r="B228" t="str">
            <v>f</v>
          </cell>
          <cell r="C228" t="str">
            <v>ls</v>
          </cell>
          <cell r="D228" t="str">
            <v>wijn</v>
          </cell>
        </row>
        <row r="229">
          <cell r="A229">
            <v>228</v>
          </cell>
          <cell r="B229" t="str">
            <v>pe</v>
          </cell>
          <cell r="C229" t="str">
            <v>sl</v>
          </cell>
          <cell r="D229" t="str">
            <v>wijn</v>
          </cell>
        </row>
        <row r="230">
          <cell r="A230">
            <v>229</v>
          </cell>
          <cell r="B230" t="str">
            <v>lb</v>
          </cell>
          <cell r="C230" t="str">
            <v>sl</v>
          </cell>
          <cell r="D230" t="str">
            <v>wijn</v>
          </cell>
        </row>
        <row r="231">
          <cell r="A231">
            <v>230</v>
          </cell>
          <cell r="B231" t="str">
            <v>lf</v>
          </cell>
          <cell r="C231" t="str">
            <v>sal</v>
          </cell>
          <cell r="D231" t="str">
            <v>wijn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8">
      <selection activeCell="A23" sqref="A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110"/>
  <sheetViews>
    <sheetView workbookViewId="0" topLeftCell="A1">
      <selection activeCell="H13" sqref="H13"/>
    </sheetView>
  </sheetViews>
  <sheetFormatPr defaultColWidth="9.140625" defaultRowHeight="12.75"/>
  <sheetData>
    <row r="1" spans="1:5" ht="12.75">
      <c r="A1" t="s">
        <v>0</v>
      </c>
      <c r="B1">
        <f>[1]!ENash(C4:C110,D4:D110)</f>
        <v>0.3180429176257345</v>
      </c>
      <c r="C1" t="s">
        <v>8</v>
      </c>
      <c r="D1" t="s">
        <v>37</v>
      </c>
      <c r="E1">
        <f>RSQ(C4:C110,D4:D110)</f>
        <v>0.34600623167153133</v>
      </c>
    </row>
    <row r="3" spans="1:7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</row>
    <row r="4" spans="1:7" ht="12.75">
      <c r="A4">
        <v>1</v>
      </c>
      <c r="B4">
        <v>34</v>
      </c>
      <c r="C4">
        <v>0.27496</v>
      </c>
      <c r="D4">
        <v>0.231116</v>
      </c>
      <c r="E4" t="str">
        <f>VLOOKUP($A4,'[2]IDTBL'!$A$2:$D$231,2)</f>
        <v>cl</v>
      </c>
      <c r="F4" t="str">
        <f>VLOOKUP($A4,'[2]IDTBL'!$A$2:$D$231,3)</f>
        <v>l</v>
      </c>
      <c r="G4" t="str">
        <f>VLOOKUP($A4,'[2]IDTBL'!$A$2:$D$231,4)</f>
        <v>wijn</v>
      </c>
    </row>
    <row r="5" spans="1:7" ht="12.75">
      <c r="A5">
        <v>2</v>
      </c>
      <c r="B5">
        <v>34</v>
      </c>
      <c r="C5">
        <v>0.311293</v>
      </c>
      <c r="D5">
        <v>0.231116</v>
      </c>
      <c r="E5" t="str">
        <f>VLOOKUP($A5,'[2]IDTBL'!$A$2:$D$231,2)</f>
        <v>cl</v>
      </c>
      <c r="F5" t="str">
        <f>VLOOKUP($A5,'[2]IDTBL'!$A$2:$D$231,3)</f>
        <v>sl</v>
      </c>
      <c r="G5" t="str">
        <f>VLOOKUP($A5,'[2]IDTBL'!$A$2:$D$231,4)</f>
        <v>wijn</v>
      </c>
    </row>
    <row r="6" spans="1:7" ht="12.75">
      <c r="A6">
        <v>3</v>
      </c>
      <c r="B6">
        <v>34</v>
      </c>
      <c r="C6">
        <v>0.297475</v>
      </c>
      <c r="D6">
        <v>0.231116</v>
      </c>
      <c r="E6" t="str">
        <f>VLOOKUP($A6,'[2]IDTBL'!$A$2:$D$231,2)</f>
        <v>cl</v>
      </c>
      <c r="F6" t="str">
        <f>VLOOKUP($A6,'[2]IDTBL'!$A$2:$D$231,3)</f>
        <v>l</v>
      </c>
      <c r="G6" t="str">
        <f>VLOOKUP($A6,'[2]IDTBL'!$A$2:$D$231,4)</f>
        <v>wijn</v>
      </c>
    </row>
    <row r="7" spans="1:7" ht="12.75">
      <c r="A7">
        <v>5</v>
      </c>
      <c r="B7">
        <v>34</v>
      </c>
      <c r="C7">
        <v>0.287796</v>
      </c>
      <c r="D7">
        <v>0.231116</v>
      </c>
      <c r="E7" t="str">
        <f>VLOOKUP($A7,'[2]IDTBL'!$A$2:$D$231,2)</f>
        <v>cl</v>
      </c>
      <c r="F7" t="str">
        <f>VLOOKUP($A7,'[2]IDTBL'!$A$2:$D$231,3)</f>
        <v>l</v>
      </c>
      <c r="G7" t="str">
        <f>VLOOKUP($A7,'[2]IDTBL'!$A$2:$D$231,4)</f>
        <v>wijn</v>
      </c>
    </row>
    <row r="8" spans="1:7" ht="12.75">
      <c r="A8">
        <v>6</v>
      </c>
      <c r="B8">
        <v>34</v>
      </c>
      <c r="C8">
        <v>0.238497</v>
      </c>
      <c r="D8">
        <v>0.198831</v>
      </c>
      <c r="E8" t="str">
        <f>VLOOKUP($A8,'[2]IDTBL'!$A$2:$D$231,2)</f>
        <v>cl</v>
      </c>
      <c r="F8" t="str">
        <f>VLOOKUP($A8,'[2]IDTBL'!$A$2:$D$231,3)</f>
        <v>l</v>
      </c>
      <c r="G8" t="str">
        <f>VLOOKUP($A8,'[2]IDTBL'!$A$2:$D$231,4)</f>
        <v>gras</v>
      </c>
    </row>
    <row r="9" spans="1:7" ht="12.75">
      <c r="A9">
        <v>7</v>
      </c>
      <c r="B9">
        <v>35</v>
      </c>
      <c r="C9">
        <v>0.26483</v>
      </c>
      <c r="D9">
        <v>0.226584</v>
      </c>
      <c r="E9" t="str">
        <f>VLOOKUP($A9,'[2]IDTBL'!$A$2:$D$231,2)</f>
        <v>cl</v>
      </c>
      <c r="F9" t="str">
        <f>VLOOKUP($A9,'[2]IDTBL'!$A$2:$D$231,3)</f>
        <v>sl</v>
      </c>
      <c r="G9" t="str">
        <f>VLOOKUP($A9,'[2]IDTBL'!$A$2:$D$231,4)</f>
        <v>wijn</v>
      </c>
    </row>
    <row r="10" spans="1:7" ht="12.75">
      <c r="A10">
        <v>8</v>
      </c>
      <c r="B10">
        <v>35</v>
      </c>
      <c r="C10">
        <v>0.235</v>
      </c>
      <c r="D10">
        <v>0.226584</v>
      </c>
      <c r="E10" t="str">
        <f>VLOOKUP($A10,'[2]IDTBL'!$A$2:$D$231,2)</f>
        <v>cl</v>
      </c>
      <c r="F10" t="str">
        <f>VLOOKUP($A10,'[2]IDTBL'!$A$2:$D$231,3)</f>
        <v>l</v>
      </c>
      <c r="G10" t="str">
        <f>VLOOKUP($A10,'[2]IDTBL'!$A$2:$D$231,4)</f>
        <v>wijn</v>
      </c>
    </row>
    <row r="11" spans="1:7" ht="12.75">
      <c r="A11">
        <v>9</v>
      </c>
      <c r="B11">
        <v>35</v>
      </c>
      <c r="C11">
        <v>0.319228</v>
      </c>
      <c r="D11">
        <v>0.226584</v>
      </c>
      <c r="E11" t="str">
        <f>VLOOKUP($A11,'[2]IDTBL'!$A$2:$D$231,2)</f>
        <v>cl</v>
      </c>
      <c r="F11" t="str">
        <f>VLOOKUP($A11,'[2]IDTBL'!$A$2:$D$231,3)</f>
        <v>l</v>
      </c>
      <c r="G11" t="str">
        <f>VLOOKUP($A11,'[2]IDTBL'!$A$2:$D$231,4)</f>
        <v>wijn</v>
      </c>
    </row>
    <row r="12" spans="1:7" ht="12.75">
      <c r="A12">
        <v>15</v>
      </c>
      <c r="B12">
        <v>35</v>
      </c>
      <c r="C12">
        <v>0.260401</v>
      </c>
      <c r="D12">
        <v>0.191492</v>
      </c>
      <c r="E12" t="str">
        <f>VLOOKUP($A12,'[2]IDTBL'!$A$2:$D$231,2)</f>
        <v>lb</v>
      </c>
      <c r="F12" t="str">
        <f>VLOOKUP($A12,'[2]IDTBL'!$A$2:$D$231,3)</f>
        <v>l</v>
      </c>
      <c r="G12" t="str">
        <f>VLOOKUP($A12,'[2]IDTBL'!$A$2:$D$231,4)</f>
        <v>garr</v>
      </c>
    </row>
    <row r="13" spans="1:7" ht="12.75">
      <c r="A13">
        <v>16</v>
      </c>
      <c r="B13">
        <v>36</v>
      </c>
      <c r="C13">
        <v>0.205631</v>
      </c>
      <c r="D13">
        <v>0.221709</v>
      </c>
      <c r="E13" t="str">
        <f>VLOOKUP($A13,'[2]IDTBL'!$A$2:$D$231,2)</f>
        <v>cl</v>
      </c>
      <c r="F13" t="str">
        <f>VLOOKUP($A13,'[2]IDTBL'!$A$2:$D$231,3)</f>
        <v>sl</v>
      </c>
      <c r="G13" t="str">
        <f>VLOOKUP($A13,'[2]IDTBL'!$A$2:$D$231,4)</f>
        <v>wijn</v>
      </c>
    </row>
    <row r="14" spans="1:7" ht="12.75">
      <c r="A14">
        <v>17</v>
      </c>
      <c r="B14">
        <v>36</v>
      </c>
      <c r="C14">
        <v>0.267876</v>
      </c>
      <c r="D14">
        <v>0.143763</v>
      </c>
      <c r="E14" t="str">
        <f>VLOOKUP($A14,'[2]IDTBL'!$A$2:$D$231,2)</f>
        <v>b</v>
      </c>
      <c r="F14" t="str">
        <f>VLOOKUP($A14,'[2]IDTBL'!$A$2:$D$231,3)</f>
        <v>l</v>
      </c>
      <c r="G14" t="str">
        <f>VLOOKUP($A14,'[2]IDTBL'!$A$2:$D$231,4)</f>
        <v>maqu</v>
      </c>
    </row>
    <row r="15" spans="1:7" ht="12.75">
      <c r="A15">
        <v>18</v>
      </c>
      <c r="B15">
        <v>36</v>
      </c>
      <c r="C15">
        <v>0.258287</v>
      </c>
      <c r="D15">
        <v>0.221709</v>
      </c>
      <c r="E15" t="str">
        <f>VLOOKUP($A15,'[2]IDTBL'!$A$2:$D$231,2)</f>
        <v>cl</v>
      </c>
      <c r="F15" t="str">
        <f>VLOOKUP($A15,'[2]IDTBL'!$A$2:$D$231,3)</f>
        <v>sl</v>
      </c>
      <c r="G15" t="str">
        <f>VLOOKUP($A15,'[2]IDTBL'!$A$2:$D$231,4)</f>
        <v>wijn</v>
      </c>
    </row>
    <row r="16" spans="1:7" ht="12.75">
      <c r="A16">
        <v>26</v>
      </c>
      <c r="B16">
        <v>37</v>
      </c>
      <c r="C16">
        <v>0.217014</v>
      </c>
      <c r="D16">
        <v>0.217432</v>
      </c>
      <c r="E16" t="str">
        <f>VLOOKUP($A16,'[2]IDTBL'!$A$2:$D$231,2)</f>
        <v>cl</v>
      </c>
      <c r="F16" t="str">
        <f>VLOOKUP($A16,'[2]IDTBL'!$A$2:$D$231,3)</f>
        <v>sl</v>
      </c>
      <c r="G16" t="str">
        <f>VLOOKUP($A16,'[2]IDTBL'!$A$2:$D$231,4)</f>
        <v>wijn</v>
      </c>
    </row>
    <row r="17" spans="1:7" ht="12.75">
      <c r="A17">
        <v>29</v>
      </c>
      <c r="B17">
        <v>37</v>
      </c>
      <c r="C17">
        <v>0.181202</v>
      </c>
      <c r="D17">
        <v>0.183675</v>
      </c>
      <c r="E17" t="str">
        <f>VLOOKUP($A17,'[2]IDTBL'!$A$2:$D$231,2)</f>
        <v>cl</v>
      </c>
      <c r="F17" t="str">
        <f>VLOOKUP($A17,'[2]IDTBL'!$A$2:$D$231,3)</f>
        <v>sal</v>
      </c>
      <c r="G17" t="str">
        <f>VLOOKUP($A17,'[2]IDTBL'!$A$2:$D$231,4)</f>
        <v>gras</v>
      </c>
    </row>
    <row r="18" spans="1:7" ht="12.75">
      <c r="A18">
        <v>31</v>
      </c>
      <c r="B18">
        <v>37</v>
      </c>
      <c r="C18">
        <v>0.146433</v>
      </c>
      <c r="D18">
        <v>0.180823</v>
      </c>
      <c r="E18" t="str">
        <f>VLOOKUP($A18,'[2]IDTBL'!$A$2:$D$231,2)</f>
        <v>cl</v>
      </c>
      <c r="F18" t="str">
        <f>VLOOKUP($A18,'[2]IDTBL'!$A$2:$D$231,3)</f>
        <v>sal</v>
      </c>
      <c r="G18" t="str">
        <f>VLOOKUP($A18,'[2]IDTBL'!$A$2:$D$231,4)</f>
        <v>garr</v>
      </c>
    </row>
    <row r="19" spans="1:7" ht="12.75">
      <c r="A19">
        <v>32</v>
      </c>
      <c r="B19">
        <v>37</v>
      </c>
      <c r="C19">
        <v>0.202194</v>
      </c>
      <c r="D19">
        <v>0.145535</v>
      </c>
      <c r="E19" t="str">
        <f>VLOOKUP($A19,'[2]IDTBL'!$A$2:$D$231,2)</f>
        <v>b</v>
      </c>
      <c r="F19" t="str">
        <f>VLOOKUP($A19,'[2]IDTBL'!$A$2:$D$231,3)</f>
        <v>sl</v>
      </c>
      <c r="G19" t="str">
        <f>VLOOKUP($A19,'[2]IDTBL'!$A$2:$D$231,4)</f>
        <v>garr</v>
      </c>
    </row>
    <row r="20" spans="1:7" ht="12.75">
      <c r="A20">
        <v>33</v>
      </c>
      <c r="B20">
        <v>37</v>
      </c>
      <c r="C20">
        <v>0.299609</v>
      </c>
      <c r="D20">
        <v>0.138061</v>
      </c>
      <c r="E20" t="str">
        <f>VLOOKUP($A20,'[2]IDTBL'!$A$2:$D$231,2)</f>
        <v>b</v>
      </c>
      <c r="F20" t="str">
        <f>VLOOKUP($A20,'[2]IDTBL'!$A$2:$D$231,3)</f>
        <v>l</v>
      </c>
      <c r="G20" t="str">
        <f>VLOOKUP($A20,'[2]IDTBL'!$A$2:$D$231,4)</f>
        <v>maqu</v>
      </c>
    </row>
    <row r="21" spans="1:7" ht="12.75">
      <c r="A21">
        <v>34</v>
      </c>
      <c r="B21">
        <v>37</v>
      </c>
      <c r="C21">
        <v>0.143236</v>
      </c>
      <c r="D21">
        <v>0.151217</v>
      </c>
      <c r="E21" t="str">
        <f>VLOOKUP($A21,'[2]IDTBL'!$A$2:$D$231,2)</f>
        <v>lb</v>
      </c>
      <c r="F21" t="str">
        <f>VLOOKUP($A21,'[2]IDTBL'!$A$2:$D$231,3)</f>
        <v>sal</v>
      </c>
      <c r="G21" t="str">
        <f>VLOOKUP($A21,'[2]IDTBL'!$A$2:$D$231,4)</f>
        <v>maqu</v>
      </c>
    </row>
    <row r="22" spans="1:7" ht="12.75">
      <c r="A22">
        <v>35</v>
      </c>
      <c r="B22">
        <v>38</v>
      </c>
      <c r="C22">
        <v>0.134018</v>
      </c>
      <c r="D22">
        <v>0.144712</v>
      </c>
      <c r="E22" t="str">
        <f>VLOOKUP($A22,'[2]IDTBL'!$A$2:$D$231,2)</f>
        <v>lb</v>
      </c>
      <c r="F22" t="str">
        <f>VLOOKUP($A22,'[2]IDTBL'!$A$2:$D$231,3)</f>
        <v>ssl</v>
      </c>
      <c r="G22" t="str">
        <f>VLOOKUP($A22,'[2]IDTBL'!$A$2:$D$231,4)</f>
        <v>maqu</v>
      </c>
    </row>
    <row r="23" spans="1:7" ht="12.75">
      <c r="A23">
        <v>44</v>
      </c>
      <c r="B23">
        <v>40</v>
      </c>
      <c r="C23">
        <v>0.122034</v>
      </c>
      <c r="D23">
        <v>0.133116</v>
      </c>
      <c r="E23" t="str">
        <f>VLOOKUP($A23,'[2]IDTBL'!$A$2:$D$231,2)</f>
        <v>lb</v>
      </c>
      <c r="F23" t="str">
        <f>VLOOKUP($A23,'[2]IDTBL'!$A$2:$D$231,3)</f>
        <v>sl</v>
      </c>
      <c r="G23" t="str">
        <f>VLOOKUP($A23,'[2]IDTBL'!$A$2:$D$231,4)</f>
        <v>maqu</v>
      </c>
    </row>
    <row r="24" spans="1:7" ht="12.75">
      <c r="A24">
        <v>45</v>
      </c>
      <c r="B24">
        <v>40</v>
      </c>
      <c r="C24">
        <v>0.167756</v>
      </c>
      <c r="D24">
        <v>0.133116</v>
      </c>
      <c r="E24" t="str">
        <f>VLOOKUP($A24,'[2]IDTBL'!$A$2:$D$231,2)</f>
        <v>lb</v>
      </c>
      <c r="F24" t="str">
        <f>VLOOKUP($A24,'[2]IDTBL'!$A$2:$D$231,3)</f>
        <v>sl</v>
      </c>
      <c r="G24" t="str">
        <f>VLOOKUP($A24,'[2]IDTBL'!$A$2:$D$231,4)</f>
        <v>maqu</v>
      </c>
    </row>
    <row r="25" spans="1:7" ht="12.75">
      <c r="A25">
        <v>46</v>
      </c>
      <c r="B25">
        <v>40</v>
      </c>
      <c r="C25">
        <v>0.122104</v>
      </c>
      <c r="D25">
        <v>0.133116</v>
      </c>
      <c r="E25" t="str">
        <f>VLOOKUP($A25,'[2]IDTBL'!$A$2:$D$231,2)</f>
        <v>lb</v>
      </c>
      <c r="F25" t="str">
        <f>VLOOKUP($A25,'[2]IDTBL'!$A$2:$D$231,3)</f>
        <v>ssl</v>
      </c>
      <c r="G25" t="str">
        <f>VLOOKUP($A25,'[2]IDTBL'!$A$2:$D$231,4)</f>
        <v>maqu</v>
      </c>
    </row>
    <row r="26" spans="1:7" ht="12.75">
      <c r="A26">
        <v>47</v>
      </c>
      <c r="B26">
        <v>40</v>
      </c>
      <c r="C26">
        <v>0.161613</v>
      </c>
      <c r="D26">
        <v>0.171666</v>
      </c>
      <c r="E26" t="str">
        <f>VLOOKUP($A26,'[2]IDTBL'!$A$2:$D$231,2)</f>
        <v>lb</v>
      </c>
      <c r="F26" t="str">
        <f>VLOOKUP($A26,'[2]IDTBL'!$A$2:$D$231,3)</f>
        <v>sl</v>
      </c>
      <c r="G26" t="str">
        <f>VLOOKUP($A26,'[2]IDTBL'!$A$2:$D$231,4)</f>
        <v>wijn</v>
      </c>
    </row>
    <row r="27" spans="1:7" ht="12.75">
      <c r="A27">
        <v>48</v>
      </c>
      <c r="B27">
        <v>40</v>
      </c>
      <c r="C27">
        <v>0.155311</v>
      </c>
      <c r="D27">
        <v>0.171666</v>
      </c>
      <c r="E27" t="str">
        <f>VLOOKUP($A27,'[2]IDTBL'!$A$2:$D$231,2)</f>
        <v>lb</v>
      </c>
      <c r="F27" t="str">
        <f>VLOOKUP($A27,'[2]IDTBL'!$A$2:$D$231,3)</f>
        <v>sal</v>
      </c>
      <c r="G27" t="str">
        <f>VLOOKUP($A27,'[2]IDTBL'!$A$2:$D$231,4)</f>
        <v>wijn</v>
      </c>
    </row>
    <row r="28" spans="1:7" ht="12.75">
      <c r="A28">
        <v>50</v>
      </c>
      <c r="B28">
        <v>42</v>
      </c>
      <c r="C28">
        <v>0.212876</v>
      </c>
      <c r="D28">
        <v>0.195184</v>
      </c>
      <c r="E28" t="str">
        <f>VLOOKUP($A28,'[2]IDTBL'!$A$2:$D$231,2)</f>
        <v>c</v>
      </c>
      <c r="F28" t="str">
        <f>VLOOKUP($A28,'[2]IDTBL'!$A$2:$D$231,3)</f>
        <v>sal</v>
      </c>
      <c r="G28" t="str">
        <f>VLOOKUP($A28,'[2]IDTBL'!$A$2:$D$231,4)</f>
        <v>wijn</v>
      </c>
    </row>
    <row r="29" spans="1:7" ht="12.75">
      <c r="A29">
        <v>52</v>
      </c>
      <c r="B29">
        <v>42</v>
      </c>
      <c r="C29">
        <v>0.124489</v>
      </c>
      <c r="D29">
        <v>0.15561</v>
      </c>
      <c r="E29" t="str">
        <f>VLOOKUP($A29,'[2]IDTBL'!$A$2:$D$231,2)</f>
        <v>b</v>
      </c>
      <c r="F29" t="str">
        <f>VLOOKUP($A29,'[2]IDTBL'!$A$2:$D$231,3)</f>
        <v>ls</v>
      </c>
      <c r="G29" t="str">
        <f>VLOOKUP($A29,'[2]IDTBL'!$A$2:$D$231,4)</f>
        <v>wijn</v>
      </c>
    </row>
    <row r="30" spans="1:7" ht="12.75">
      <c r="A30">
        <v>53</v>
      </c>
      <c r="B30">
        <v>42</v>
      </c>
      <c r="C30">
        <v>0.213216</v>
      </c>
      <c r="D30">
        <v>0.15561</v>
      </c>
      <c r="E30" t="str">
        <f>VLOOKUP($A30,'[2]IDTBL'!$A$2:$D$231,2)</f>
        <v>b</v>
      </c>
      <c r="F30" t="str">
        <f>VLOOKUP($A30,'[2]IDTBL'!$A$2:$D$231,3)</f>
        <v>l</v>
      </c>
      <c r="G30" t="str">
        <f>VLOOKUP($A30,'[2]IDTBL'!$A$2:$D$231,4)</f>
        <v>wijn</v>
      </c>
    </row>
    <row r="31" spans="1:7" ht="12.75">
      <c r="A31">
        <v>55</v>
      </c>
      <c r="B31">
        <v>42</v>
      </c>
      <c r="C31">
        <v>0.213517</v>
      </c>
      <c r="D31">
        <v>0.15561</v>
      </c>
      <c r="E31" t="str">
        <f>VLOOKUP($A31,'[2]IDTBL'!$A$2:$D$231,2)</f>
        <v>b</v>
      </c>
      <c r="F31" t="str">
        <f>VLOOKUP($A31,'[2]IDTBL'!$A$2:$D$231,3)</f>
        <v>sl</v>
      </c>
      <c r="G31" t="str">
        <f>VLOOKUP($A31,'[2]IDTBL'!$A$2:$D$231,4)</f>
        <v>wijn</v>
      </c>
    </row>
    <row r="32" spans="1:7" ht="12.75">
      <c r="A32">
        <v>56</v>
      </c>
      <c r="B32">
        <v>42</v>
      </c>
      <c r="C32">
        <v>0.191683</v>
      </c>
      <c r="D32">
        <v>0.195184</v>
      </c>
      <c r="E32" t="str">
        <f>VLOOKUP($A32,'[2]IDTBL'!$A$2:$D$231,2)</f>
        <v>c</v>
      </c>
      <c r="F32" t="str">
        <f>VLOOKUP($A32,'[2]IDTBL'!$A$2:$D$231,3)</f>
        <v>sal</v>
      </c>
      <c r="G32" t="str">
        <f>VLOOKUP($A32,'[2]IDTBL'!$A$2:$D$231,4)</f>
        <v>wijn</v>
      </c>
    </row>
    <row r="33" spans="1:7" ht="12.75">
      <c r="A33">
        <v>58</v>
      </c>
      <c r="B33">
        <v>43</v>
      </c>
      <c r="C33">
        <v>0.251904</v>
      </c>
      <c r="D33">
        <v>0.190497</v>
      </c>
      <c r="E33" t="str">
        <f>VLOOKUP($A33,'[2]IDTBL'!$A$2:$D$231,2)</f>
        <v>c</v>
      </c>
      <c r="F33" t="str">
        <f>VLOOKUP($A33,'[2]IDTBL'!$A$2:$D$231,3)</f>
        <v>l</v>
      </c>
      <c r="G33" t="str">
        <f>VLOOKUP($A33,'[2]IDTBL'!$A$2:$D$231,4)</f>
        <v>wijn</v>
      </c>
    </row>
    <row r="34" spans="1:7" ht="12.75">
      <c r="A34">
        <v>62</v>
      </c>
      <c r="B34">
        <v>43</v>
      </c>
      <c r="C34">
        <v>0.205541</v>
      </c>
      <c r="D34">
        <v>0.190497</v>
      </c>
      <c r="E34" t="str">
        <f>VLOOKUP($A34,'[2]IDTBL'!$A$2:$D$231,2)</f>
        <v>c</v>
      </c>
      <c r="F34" t="str">
        <f>VLOOKUP($A34,'[2]IDTBL'!$A$2:$D$231,3)</f>
        <v>l</v>
      </c>
      <c r="G34" t="str">
        <f>VLOOKUP($A34,'[2]IDTBL'!$A$2:$D$231,4)</f>
        <v>wijn</v>
      </c>
    </row>
    <row r="35" spans="1:7" ht="12.75">
      <c r="A35">
        <v>63</v>
      </c>
      <c r="B35">
        <v>45</v>
      </c>
      <c r="C35">
        <v>0.172695</v>
      </c>
      <c r="D35">
        <v>0.14002</v>
      </c>
      <c r="E35" t="str">
        <f>VLOOKUP($A35,'[2]IDTBL'!$A$2:$D$231,2)</f>
        <v>b</v>
      </c>
      <c r="F35" t="str">
        <f>VLOOKUP($A35,'[2]IDTBL'!$A$2:$D$231,3)</f>
        <v>sl</v>
      </c>
      <c r="G35" t="str">
        <f>VLOOKUP($A35,'[2]IDTBL'!$A$2:$D$231,4)</f>
        <v>wijn</v>
      </c>
    </row>
    <row r="36" spans="1:7" ht="12.75">
      <c r="A36">
        <v>64</v>
      </c>
      <c r="B36">
        <v>45</v>
      </c>
      <c r="C36">
        <v>0.18499</v>
      </c>
      <c r="D36">
        <v>0.188969</v>
      </c>
      <c r="E36" t="str">
        <f>VLOOKUP($A36,'[2]IDTBL'!$A$2:$D$231,2)</f>
        <v>cl</v>
      </c>
      <c r="F36" t="str">
        <f>VLOOKUP($A36,'[2]IDTBL'!$A$2:$D$231,3)</f>
        <v>ls</v>
      </c>
      <c r="G36" t="str">
        <f>VLOOKUP($A36,'[2]IDTBL'!$A$2:$D$231,4)</f>
        <v>wijn</v>
      </c>
    </row>
    <row r="37" spans="1:7" ht="12.75">
      <c r="A37">
        <v>65</v>
      </c>
      <c r="B37">
        <v>45</v>
      </c>
      <c r="C37">
        <v>0.152986</v>
      </c>
      <c r="D37">
        <v>0.188969</v>
      </c>
      <c r="E37" t="str">
        <f>VLOOKUP($A37,'[2]IDTBL'!$A$2:$D$231,2)</f>
        <v>cl</v>
      </c>
      <c r="F37" t="str">
        <f>VLOOKUP($A37,'[2]IDTBL'!$A$2:$D$231,3)</f>
        <v>sl</v>
      </c>
      <c r="G37" t="str">
        <f>VLOOKUP($A37,'[2]IDTBL'!$A$2:$D$231,4)</f>
        <v>wijn</v>
      </c>
    </row>
    <row r="38" spans="1:7" ht="12.75">
      <c r="A38">
        <v>66</v>
      </c>
      <c r="B38">
        <v>45</v>
      </c>
      <c r="C38">
        <v>0.122385</v>
      </c>
      <c r="D38">
        <v>0.161154</v>
      </c>
      <c r="E38" t="str">
        <f>VLOOKUP($A38,'[2]IDTBL'!$A$2:$D$231,2)</f>
        <v>cl</v>
      </c>
      <c r="F38" t="str">
        <f>VLOOKUP($A38,'[2]IDTBL'!$A$2:$D$231,3)</f>
        <v>sl</v>
      </c>
      <c r="G38" t="str">
        <f>VLOOKUP($A38,'[2]IDTBL'!$A$2:$D$231,4)</f>
        <v>akkr</v>
      </c>
    </row>
    <row r="39" spans="1:7" ht="12.75">
      <c r="A39">
        <v>68</v>
      </c>
      <c r="B39">
        <v>45</v>
      </c>
      <c r="C39">
        <v>0.145892</v>
      </c>
      <c r="D39">
        <v>0.182091</v>
      </c>
      <c r="E39" t="str">
        <f>VLOOKUP($A39,'[2]IDTBL'!$A$2:$D$231,2)</f>
        <v>c</v>
      </c>
      <c r="F39" t="str">
        <f>VLOOKUP($A39,'[2]IDTBL'!$A$2:$D$231,3)</f>
        <v>l</v>
      </c>
      <c r="G39" t="str">
        <f>VLOOKUP($A39,'[2]IDTBL'!$A$2:$D$231,4)</f>
        <v>wijn</v>
      </c>
    </row>
    <row r="40" spans="1:7" ht="12.75">
      <c r="A40">
        <v>69</v>
      </c>
      <c r="B40">
        <v>45</v>
      </c>
      <c r="C40">
        <v>0.171553</v>
      </c>
      <c r="D40">
        <v>0.182091</v>
      </c>
      <c r="E40" t="str">
        <f>VLOOKUP($A40,'[2]IDTBL'!$A$2:$D$231,2)</f>
        <v>c</v>
      </c>
      <c r="F40" t="str">
        <f>VLOOKUP($A40,'[2]IDTBL'!$A$2:$D$231,3)</f>
        <v>ssl</v>
      </c>
      <c r="G40" t="str">
        <f>VLOOKUP($A40,'[2]IDTBL'!$A$2:$D$231,4)</f>
        <v>wijn</v>
      </c>
    </row>
    <row r="41" spans="1:7" ht="12.75">
      <c r="A41">
        <v>70</v>
      </c>
      <c r="B41">
        <v>45</v>
      </c>
      <c r="C41">
        <v>0.196463</v>
      </c>
      <c r="D41">
        <v>0.14002</v>
      </c>
      <c r="E41" t="str">
        <f>VLOOKUP($A41,'[2]IDTBL'!$A$2:$D$231,2)</f>
        <v>b</v>
      </c>
      <c r="F41" t="str">
        <f>VLOOKUP($A41,'[2]IDTBL'!$A$2:$D$231,3)</f>
        <v>ls</v>
      </c>
      <c r="G41" t="str">
        <f>VLOOKUP($A41,'[2]IDTBL'!$A$2:$D$231,4)</f>
        <v>wijn</v>
      </c>
    </row>
    <row r="42" spans="1:7" ht="12.75">
      <c r="A42">
        <v>72</v>
      </c>
      <c r="B42">
        <v>46</v>
      </c>
      <c r="C42">
        <v>0.169218</v>
      </c>
      <c r="D42">
        <v>0.143503</v>
      </c>
      <c r="E42" t="str">
        <f>VLOOKUP($A42,'[2]IDTBL'!$A$2:$D$231,2)</f>
        <v>cl</v>
      </c>
      <c r="F42" t="str">
        <f>VLOOKUP($A42,'[2]IDTBL'!$A$2:$D$231,3)</f>
        <v>s</v>
      </c>
      <c r="G42" t="str">
        <f>VLOOKUP($A42,'[2]IDTBL'!$A$2:$D$231,4)</f>
        <v>maqu</v>
      </c>
    </row>
    <row r="43" spans="1:7" ht="12.75">
      <c r="A43">
        <v>73</v>
      </c>
      <c r="B43">
        <v>47</v>
      </c>
      <c r="C43">
        <v>0.192625</v>
      </c>
      <c r="D43">
        <v>0.183782</v>
      </c>
      <c r="E43" t="str">
        <f>VLOOKUP($A43,'[2]IDTBL'!$A$2:$D$231,2)</f>
        <v>cl</v>
      </c>
      <c r="F43" t="str">
        <f>VLOOKUP($A43,'[2]IDTBL'!$A$2:$D$231,3)</f>
        <v>l</v>
      </c>
      <c r="G43" t="str">
        <f>VLOOKUP($A43,'[2]IDTBL'!$A$2:$D$231,4)</f>
        <v>wijn</v>
      </c>
    </row>
    <row r="44" spans="1:7" ht="12.75">
      <c r="A44">
        <v>76</v>
      </c>
      <c r="B44">
        <v>47</v>
      </c>
      <c r="C44">
        <v>0.115711</v>
      </c>
      <c r="D44">
        <v>0.183782</v>
      </c>
      <c r="E44" t="str">
        <f>VLOOKUP($A44,'[2]IDTBL'!$A$2:$D$231,2)</f>
        <v>cl</v>
      </c>
      <c r="F44" t="str">
        <f>VLOOKUP($A44,'[2]IDTBL'!$A$2:$D$231,3)</f>
        <v>sal</v>
      </c>
      <c r="G44" t="str">
        <f>VLOOKUP($A44,'[2]IDTBL'!$A$2:$D$231,4)</f>
        <v>wijn</v>
      </c>
    </row>
    <row r="45" spans="1:7" ht="12.75">
      <c r="A45">
        <v>80</v>
      </c>
      <c r="B45">
        <v>47</v>
      </c>
      <c r="C45">
        <v>0.144018</v>
      </c>
      <c r="D45">
        <v>0.120713</v>
      </c>
      <c r="E45" t="str">
        <f>VLOOKUP($A45,'[2]IDTBL'!$A$2:$D$231,2)</f>
        <v>lb</v>
      </c>
      <c r="F45" t="str">
        <f>VLOOKUP($A45,'[2]IDTBL'!$A$2:$D$231,3)</f>
        <v>sl</v>
      </c>
      <c r="G45" t="str">
        <f>VLOOKUP($A45,'[2]IDTBL'!$A$2:$D$231,4)</f>
        <v>garr</v>
      </c>
    </row>
    <row r="46" spans="1:7" ht="12.75">
      <c r="A46">
        <v>83</v>
      </c>
      <c r="B46">
        <v>47</v>
      </c>
      <c r="C46">
        <v>0.176533</v>
      </c>
      <c r="D46">
        <v>0.183782</v>
      </c>
      <c r="E46" t="str">
        <f>VLOOKUP($A46,'[2]IDTBL'!$A$2:$D$231,2)</f>
        <v>cl</v>
      </c>
      <c r="F46" t="str">
        <f>VLOOKUP($A46,'[2]IDTBL'!$A$2:$D$231,3)</f>
        <v>sl</v>
      </c>
      <c r="G46" t="str">
        <f>VLOOKUP($A46,'[2]IDTBL'!$A$2:$D$231,4)</f>
        <v>wijn</v>
      </c>
    </row>
    <row r="47" spans="1:7" ht="12.75">
      <c r="A47">
        <v>84</v>
      </c>
      <c r="B47">
        <v>47</v>
      </c>
      <c r="C47">
        <v>0.246403</v>
      </c>
      <c r="D47">
        <v>0.177155</v>
      </c>
      <c r="E47" t="str">
        <f>VLOOKUP($A47,'[2]IDTBL'!$A$2:$D$231,2)</f>
        <v>c</v>
      </c>
      <c r="F47" t="str">
        <f>VLOOKUP($A47,'[2]IDTBL'!$A$2:$D$231,3)</f>
        <v>cl</v>
      </c>
      <c r="G47" t="str">
        <f>VLOOKUP($A47,'[2]IDTBL'!$A$2:$D$231,4)</f>
        <v>wijn</v>
      </c>
    </row>
    <row r="48" spans="1:7" ht="12.75">
      <c r="A48">
        <v>85</v>
      </c>
      <c r="B48">
        <v>48</v>
      </c>
      <c r="C48">
        <v>0.176353</v>
      </c>
      <c r="D48">
        <v>0.174996</v>
      </c>
      <c r="E48" t="str">
        <f>VLOOKUP($A48,'[2]IDTBL'!$A$2:$D$231,2)</f>
        <v>c</v>
      </c>
      <c r="F48" t="str">
        <f>VLOOKUP($A48,'[2]IDTBL'!$A$2:$D$231,3)</f>
        <v>sl</v>
      </c>
      <c r="G48" t="str">
        <f>VLOOKUP($A48,'[2]IDTBL'!$A$2:$D$231,4)</f>
        <v>wijn</v>
      </c>
    </row>
    <row r="49" spans="1:7" ht="12.75">
      <c r="A49">
        <v>87</v>
      </c>
      <c r="B49">
        <v>49</v>
      </c>
      <c r="C49">
        <v>0.223437</v>
      </c>
      <c r="D49">
        <v>0.130326</v>
      </c>
      <c r="E49" t="str">
        <f>VLOOKUP($A49,'[2]IDTBL'!$A$2:$D$231,2)</f>
        <v>b</v>
      </c>
      <c r="F49" t="str">
        <f>VLOOKUP($A49,'[2]IDTBL'!$A$2:$D$231,3)</f>
        <v>cl</v>
      </c>
      <c r="G49" t="str">
        <f>VLOOKUP($A49,'[2]IDTBL'!$A$2:$D$231,4)</f>
        <v>wijn</v>
      </c>
    </row>
    <row r="50" spans="1:7" ht="12.75">
      <c r="A50">
        <v>90</v>
      </c>
      <c r="B50">
        <v>49</v>
      </c>
      <c r="C50">
        <v>0.196182</v>
      </c>
      <c r="D50">
        <v>0.173511</v>
      </c>
      <c r="E50" t="str">
        <f>VLOOKUP($A50,'[2]IDTBL'!$A$2:$D$231,2)</f>
        <v>c</v>
      </c>
      <c r="F50" t="str">
        <f>VLOOKUP($A50,'[2]IDTBL'!$A$2:$D$231,3)</f>
        <v>sl</v>
      </c>
      <c r="G50" t="str">
        <f>VLOOKUP($A50,'[2]IDTBL'!$A$2:$D$231,4)</f>
        <v>wijn</v>
      </c>
    </row>
    <row r="51" spans="1:7" ht="12.75">
      <c r="A51">
        <v>91</v>
      </c>
      <c r="B51">
        <v>49</v>
      </c>
      <c r="C51">
        <v>0.182595</v>
      </c>
      <c r="D51">
        <v>0.179762</v>
      </c>
      <c r="E51" t="str">
        <f>VLOOKUP($A51,'[2]IDTBL'!$A$2:$D$231,2)</f>
        <v>cl</v>
      </c>
      <c r="F51" t="str">
        <f>VLOOKUP($A51,'[2]IDTBL'!$A$2:$D$231,3)</f>
        <v>sal</v>
      </c>
      <c r="G51" t="str">
        <f>VLOOKUP($A51,'[2]IDTBL'!$A$2:$D$231,4)</f>
        <v>wijn</v>
      </c>
    </row>
    <row r="52" spans="1:7" ht="12.75">
      <c r="A52">
        <v>95</v>
      </c>
      <c r="B52">
        <v>49</v>
      </c>
      <c r="C52">
        <v>0.212275</v>
      </c>
      <c r="D52">
        <v>0.173511</v>
      </c>
      <c r="E52" t="str">
        <f>VLOOKUP($A52,'[2]IDTBL'!$A$2:$D$231,2)</f>
        <v>c</v>
      </c>
      <c r="F52" t="str">
        <f>VLOOKUP($A52,'[2]IDTBL'!$A$2:$D$231,3)</f>
        <v>sl</v>
      </c>
      <c r="G52" t="str">
        <f>VLOOKUP($A52,'[2]IDTBL'!$A$2:$D$231,4)</f>
        <v>wijn</v>
      </c>
    </row>
    <row r="53" spans="1:7" ht="12.75">
      <c r="A53">
        <v>96</v>
      </c>
      <c r="B53">
        <v>49</v>
      </c>
      <c r="C53">
        <v>0.146493</v>
      </c>
      <c r="D53">
        <v>0.173511</v>
      </c>
      <c r="E53" t="str">
        <f>VLOOKUP($A53,'[2]IDTBL'!$A$2:$D$231,2)</f>
        <v>c</v>
      </c>
      <c r="F53" t="str">
        <f>VLOOKUP($A53,'[2]IDTBL'!$A$2:$D$231,3)</f>
        <v>sal</v>
      </c>
      <c r="G53" t="str">
        <f>VLOOKUP($A53,'[2]IDTBL'!$A$2:$D$231,4)</f>
        <v>wijn</v>
      </c>
    </row>
    <row r="54" spans="1:7" ht="12.75">
      <c r="A54">
        <v>98</v>
      </c>
      <c r="B54">
        <v>51</v>
      </c>
      <c r="C54">
        <v>0.172856</v>
      </c>
      <c r="D54">
        <v>0.171877</v>
      </c>
      <c r="E54" t="str">
        <f>VLOOKUP($A54,'[2]IDTBL'!$A$2:$D$231,2)</f>
        <v>c</v>
      </c>
      <c r="F54" t="str">
        <f>VLOOKUP($A54,'[2]IDTBL'!$A$2:$D$231,3)</f>
        <v>sl</v>
      </c>
      <c r="G54" t="str">
        <f>VLOOKUP($A54,'[2]IDTBL'!$A$2:$D$231,4)</f>
        <v>wijn</v>
      </c>
    </row>
    <row r="55" spans="1:7" ht="12.75">
      <c r="A55">
        <v>99</v>
      </c>
      <c r="B55">
        <v>51</v>
      </c>
      <c r="C55">
        <v>0.071112</v>
      </c>
      <c r="D55">
        <v>0.151846</v>
      </c>
      <c r="E55" t="str">
        <f>VLOOKUP($A55,'[2]IDTBL'!$A$2:$D$231,2)</f>
        <v>cl</v>
      </c>
      <c r="F55" t="str">
        <f>VLOOKUP($A55,'[2]IDTBL'!$A$2:$D$231,3)</f>
        <v>sl</v>
      </c>
      <c r="G55" t="str">
        <f>VLOOKUP($A55,'[2]IDTBL'!$A$2:$D$231,4)</f>
        <v>akkr</v>
      </c>
    </row>
    <row r="56" spans="1:7" ht="12.75">
      <c r="A56">
        <v>100</v>
      </c>
      <c r="B56">
        <v>51</v>
      </c>
      <c r="C56">
        <v>0.14983</v>
      </c>
      <c r="D56">
        <v>0.171877</v>
      </c>
      <c r="E56" t="str">
        <f>VLOOKUP($A56,'[2]IDTBL'!$A$2:$D$231,2)</f>
        <v>c</v>
      </c>
      <c r="F56" t="str">
        <f>VLOOKUP($A56,'[2]IDTBL'!$A$2:$D$231,3)</f>
        <v>l</v>
      </c>
      <c r="G56" t="str">
        <f>VLOOKUP($A56,'[2]IDTBL'!$A$2:$D$231,4)</f>
        <v>wijn</v>
      </c>
    </row>
    <row r="57" spans="1:7" ht="12.75">
      <c r="A57">
        <v>102</v>
      </c>
      <c r="B57">
        <v>51</v>
      </c>
      <c r="C57">
        <v>0.177846</v>
      </c>
      <c r="D57">
        <v>0.171877</v>
      </c>
      <c r="E57" t="str">
        <f>VLOOKUP($A57,'[2]IDTBL'!$A$2:$D$231,2)</f>
        <v>c</v>
      </c>
      <c r="F57" t="str">
        <f>VLOOKUP($A57,'[2]IDTBL'!$A$2:$D$231,3)</f>
        <v>ssl</v>
      </c>
      <c r="G57" t="str">
        <f>VLOOKUP($A57,'[2]IDTBL'!$A$2:$D$231,4)</f>
        <v>wijn</v>
      </c>
    </row>
    <row r="58" spans="1:7" ht="12.75">
      <c r="A58">
        <v>106</v>
      </c>
      <c r="B58">
        <v>51</v>
      </c>
      <c r="C58">
        <v>0.195882</v>
      </c>
      <c r="D58">
        <v>0.128915</v>
      </c>
      <c r="E58" t="str">
        <f>VLOOKUP($A58,'[2]IDTBL'!$A$2:$D$231,2)</f>
        <v>b</v>
      </c>
      <c r="F58" t="str">
        <f>VLOOKUP($A58,'[2]IDTBL'!$A$2:$D$231,3)</f>
        <v>l</v>
      </c>
      <c r="G58" t="str">
        <f>VLOOKUP($A58,'[2]IDTBL'!$A$2:$D$231,4)</f>
        <v>wijn</v>
      </c>
    </row>
    <row r="59" spans="1:7" ht="12.75">
      <c r="A59">
        <v>107</v>
      </c>
      <c r="B59">
        <v>51</v>
      </c>
      <c r="C59">
        <v>0.1699</v>
      </c>
      <c r="D59">
        <v>0.176894</v>
      </c>
      <c r="E59" t="str">
        <f>VLOOKUP($A59,'[2]IDTBL'!$A$2:$D$231,2)</f>
        <v>cl</v>
      </c>
      <c r="F59" t="str">
        <f>VLOOKUP($A59,'[2]IDTBL'!$A$2:$D$231,3)</f>
        <v>sl</v>
      </c>
      <c r="G59" t="str">
        <f>VLOOKUP($A59,'[2]IDTBL'!$A$2:$D$231,4)</f>
        <v>wijn</v>
      </c>
    </row>
    <row r="60" spans="1:7" ht="12.75">
      <c r="A60">
        <v>110</v>
      </c>
      <c r="B60">
        <v>53</v>
      </c>
      <c r="C60">
        <v>0.19496</v>
      </c>
      <c r="D60">
        <v>0.171462</v>
      </c>
      <c r="E60" t="str">
        <f>VLOOKUP($A60,'[2]IDTBL'!$A$2:$D$231,2)</f>
        <v>c</v>
      </c>
      <c r="F60" t="str">
        <f>VLOOKUP($A60,'[2]IDTBL'!$A$2:$D$231,3)</f>
        <v>ssl</v>
      </c>
      <c r="G60" t="str">
        <f>VLOOKUP($A60,'[2]IDTBL'!$A$2:$D$231,4)</f>
        <v>wijn</v>
      </c>
    </row>
    <row r="61" spans="1:7" ht="12.75">
      <c r="A61">
        <v>113</v>
      </c>
      <c r="B61">
        <v>53</v>
      </c>
      <c r="C61">
        <v>0.114228</v>
      </c>
      <c r="D61">
        <v>0.171462</v>
      </c>
      <c r="E61" t="str">
        <f>VLOOKUP($A61,'[2]IDTBL'!$A$2:$D$231,2)</f>
        <v>c</v>
      </c>
      <c r="F61" t="str">
        <f>VLOOKUP($A61,'[2]IDTBL'!$A$2:$D$231,3)</f>
        <v>ls</v>
      </c>
      <c r="G61" t="str">
        <f>VLOOKUP($A61,'[2]IDTBL'!$A$2:$D$231,4)</f>
        <v>wijn</v>
      </c>
    </row>
    <row r="62" spans="1:7" ht="12.75">
      <c r="A62">
        <v>114</v>
      </c>
      <c r="B62">
        <v>53</v>
      </c>
      <c r="C62">
        <v>0.114158</v>
      </c>
      <c r="D62">
        <v>0.128874</v>
      </c>
      <c r="E62" t="str">
        <f>VLOOKUP($A62,'[2]IDTBL'!$A$2:$D$231,2)</f>
        <v>b</v>
      </c>
      <c r="F62" t="str">
        <f>VLOOKUP($A62,'[2]IDTBL'!$A$2:$D$231,3)</f>
        <v>ls</v>
      </c>
      <c r="G62" t="str">
        <f>VLOOKUP($A62,'[2]IDTBL'!$A$2:$D$231,4)</f>
        <v>wijn</v>
      </c>
    </row>
    <row r="63" spans="1:7" ht="12.75">
      <c r="A63">
        <v>116</v>
      </c>
      <c r="B63">
        <v>53</v>
      </c>
      <c r="C63">
        <v>0.177725</v>
      </c>
      <c r="D63">
        <v>0.171462</v>
      </c>
      <c r="E63" t="str">
        <f>VLOOKUP($A63,'[2]IDTBL'!$A$2:$D$231,2)</f>
        <v>c</v>
      </c>
      <c r="F63" t="str">
        <f>VLOOKUP($A63,'[2]IDTBL'!$A$2:$D$231,3)</f>
        <v>sal</v>
      </c>
      <c r="G63" t="str">
        <f>VLOOKUP($A63,'[2]IDTBL'!$A$2:$D$231,4)</f>
        <v>wijn</v>
      </c>
    </row>
    <row r="64" spans="1:7" ht="12.75">
      <c r="A64">
        <v>119</v>
      </c>
      <c r="B64">
        <v>53</v>
      </c>
      <c r="C64">
        <v>0.168176</v>
      </c>
      <c r="D64">
        <v>0.171462</v>
      </c>
      <c r="E64" t="str">
        <f>VLOOKUP($A64,'[2]IDTBL'!$A$2:$D$231,2)</f>
        <v>c</v>
      </c>
      <c r="F64" t="str">
        <f>VLOOKUP($A64,'[2]IDTBL'!$A$2:$D$231,3)</f>
        <v>sal</v>
      </c>
      <c r="G64" t="str">
        <f>VLOOKUP($A64,'[2]IDTBL'!$A$2:$D$231,4)</f>
        <v>wijn</v>
      </c>
    </row>
    <row r="65" spans="1:7" ht="12.75">
      <c r="A65">
        <v>122</v>
      </c>
      <c r="B65">
        <v>55</v>
      </c>
      <c r="C65">
        <v>0.165351</v>
      </c>
      <c r="D65">
        <v>0.120995</v>
      </c>
      <c r="E65" t="str">
        <f>VLOOKUP($A65,'[2]IDTBL'!$A$2:$D$231,2)</f>
        <v>lb</v>
      </c>
      <c r="F65" t="str">
        <f>VLOOKUP($A65,'[2]IDTBL'!$A$2:$D$231,3)</f>
        <v>l</v>
      </c>
      <c r="G65" t="str">
        <f>VLOOKUP($A65,'[2]IDTBL'!$A$2:$D$231,4)</f>
        <v>garr</v>
      </c>
    </row>
    <row r="66" spans="1:7" ht="12.75">
      <c r="A66">
        <v>123</v>
      </c>
      <c r="B66">
        <v>55</v>
      </c>
      <c r="C66">
        <v>0.158246</v>
      </c>
      <c r="D66">
        <v>0.121642</v>
      </c>
      <c r="E66" t="str">
        <f>VLOOKUP($A66,'[2]IDTBL'!$A$2:$D$231,2)</f>
        <v>lb</v>
      </c>
      <c r="F66" t="str">
        <f>VLOOKUP($A66,'[2]IDTBL'!$A$2:$D$231,3)</f>
        <v>sl</v>
      </c>
      <c r="G66" t="str">
        <f>VLOOKUP($A66,'[2]IDTBL'!$A$2:$D$231,4)</f>
        <v>maqu</v>
      </c>
    </row>
    <row r="67" spans="1:7" ht="12.75">
      <c r="A67">
        <v>124</v>
      </c>
      <c r="B67">
        <v>55</v>
      </c>
      <c r="C67">
        <v>0.187916</v>
      </c>
      <c r="D67">
        <v>0.125614</v>
      </c>
      <c r="E67" t="str">
        <f>VLOOKUP($A67,'[2]IDTBL'!$A$2:$D$231,2)</f>
        <v>b</v>
      </c>
      <c r="F67" t="str">
        <f>VLOOKUP($A67,'[2]IDTBL'!$A$2:$D$231,3)</f>
        <v>sl</v>
      </c>
      <c r="G67" t="str">
        <f>VLOOKUP($A67,'[2]IDTBL'!$A$2:$D$231,4)</f>
        <v>wijn</v>
      </c>
    </row>
    <row r="68" spans="1:7" ht="12.75">
      <c r="A68">
        <v>136</v>
      </c>
      <c r="B68">
        <v>57</v>
      </c>
      <c r="C68">
        <v>0.06976</v>
      </c>
      <c r="D68">
        <v>0.136073</v>
      </c>
      <c r="E68" t="str">
        <f>VLOOKUP($A68,'[2]IDTBL'!$A$2:$D$231,2)</f>
        <v>cl</v>
      </c>
      <c r="F68" t="str">
        <f>VLOOKUP($A68,'[2]IDTBL'!$A$2:$D$231,3)</f>
        <v>ls</v>
      </c>
      <c r="G68" t="str">
        <f>VLOOKUP($A68,'[2]IDTBL'!$A$2:$D$231,4)</f>
        <v>maqu</v>
      </c>
    </row>
    <row r="69" spans="1:7" ht="12.75">
      <c r="A69">
        <v>139</v>
      </c>
      <c r="B69">
        <v>57</v>
      </c>
      <c r="C69">
        <v>0.107014</v>
      </c>
      <c r="D69">
        <v>0.145659</v>
      </c>
      <c r="E69" t="str">
        <f>VLOOKUP($A69,'[2]IDTBL'!$A$2:$D$231,2)</f>
        <v>f</v>
      </c>
      <c r="F69" t="str">
        <f>VLOOKUP($A69,'[2]IDTBL'!$A$2:$D$231,3)</f>
        <v>cl</v>
      </c>
      <c r="G69" t="str">
        <f>VLOOKUP($A69,'[2]IDTBL'!$A$2:$D$231,4)</f>
        <v>akkr</v>
      </c>
    </row>
    <row r="70" spans="1:7" ht="12.75">
      <c r="A70">
        <v>140</v>
      </c>
      <c r="B70">
        <v>57</v>
      </c>
      <c r="C70">
        <v>0.205411</v>
      </c>
      <c r="D70">
        <v>0.118611</v>
      </c>
      <c r="E70" t="str">
        <f>VLOOKUP($A70,'[2]IDTBL'!$A$2:$D$231,2)</f>
        <v>b</v>
      </c>
      <c r="F70" t="str">
        <f>VLOOKUP($A70,'[2]IDTBL'!$A$2:$D$231,3)</f>
        <v>cl</v>
      </c>
      <c r="G70" t="str">
        <f>VLOOKUP($A70,'[2]IDTBL'!$A$2:$D$231,4)</f>
        <v>gras</v>
      </c>
    </row>
    <row r="71" spans="1:7" ht="12.75">
      <c r="A71">
        <v>145</v>
      </c>
      <c r="B71">
        <v>59</v>
      </c>
      <c r="C71">
        <v>0.157475</v>
      </c>
      <c r="D71">
        <v>0.163601</v>
      </c>
      <c r="E71" t="str">
        <f>VLOOKUP($A71,'[2]IDTBL'!$A$2:$D$231,2)</f>
        <v>cl</v>
      </c>
      <c r="F71" t="str">
        <f>VLOOKUP($A71,'[2]IDTBL'!$A$2:$D$231,3)</f>
        <v>l</v>
      </c>
      <c r="G71" t="str">
        <f>VLOOKUP($A71,'[2]IDTBL'!$A$2:$D$231,4)</f>
        <v>wijn</v>
      </c>
    </row>
    <row r="72" spans="1:7" ht="12.75">
      <c r="A72">
        <v>146</v>
      </c>
      <c r="B72">
        <v>59</v>
      </c>
      <c r="C72">
        <v>0.113888</v>
      </c>
      <c r="D72">
        <v>0.118146</v>
      </c>
      <c r="E72" t="str">
        <f>VLOOKUP($A72,'[2]IDTBL'!$A$2:$D$231,2)</f>
        <v>b</v>
      </c>
      <c r="F72" t="str">
        <f>VLOOKUP($A72,'[2]IDTBL'!$A$2:$D$231,3)</f>
        <v>sal</v>
      </c>
      <c r="G72" t="str">
        <f>VLOOKUP($A72,'[2]IDTBL'!$A$2:$D$231,4)</f>
        <v>wijn</v>
      </c>
    </row>
    <row r="73" spans="1:7" ht="12.75">
      <c r="A73">
        <v>147</v>
      </c>
      <c r="B73">
        <v>59</v>
      </c>
      <c r="C73">
        <v>0.120671</v>
      </c>
      <c r="D73">
        <v>0.118146</v>
      </c>
      <c r="E73" t="str">
        <f>VLOOKUP($A73,'[2]IDTBL'!$A$2:$D$231,2)</f>
        <v>b</v>
      </c>
      <c r="F73" t="str">
        <f>VLOOKUP($A73,'[2]IDTBL'!$A$2:$D$231,3)</f>
        <v>sal</v>
      </c>
      <c r="G73" t="str">
        <f>VLOOKUP($A73,'[2]IDTBL'!$A$2:$D$231,4)</f>
        <v>wijn</v>
      </c>
    </row>
    <row r="74" spans="1:7" ht="12.75">
      <c r="A74">
        <v>149</v>
      </c>
      <c r="B74">
        <v>59</v>
      </c>
      <c r="C74">
        <v>0.157986</v>
      </c>
      <c r="D74">
        <v>0.163601</v>
      </c>
      <c r="E74" t="str">
        <f>VLOOKUP($A74,'[2]IDTBL'!$A$2:$D$231,2)</f>
        <v>cl</v>
      </c>
      <c r="F74" t="str">
        <f>VLOOKUP($A74,'[2]IDTBL'!$A$2:$D$231,3)</f>
        <v>l</v>
      </c>
      <c r="G74" t="str">
        <f>VLOOKUP($A74,'[2]IDTBL'!$A$2:$D$231,4)</f>
        <v>wijn</v>
      </c>
    </row>
    <row r="75" spans="1:7" ht="12.75">
      <c r="A75">
        <v>150</v>
      </c>
      <c r="B75">
        <v>59</v>
      </c>
      <c r="C75">
        <v>0.128307</v>
      </c>
      <c r="D75">
        <v>0.118146</v>
      </c>
      <c r="E75" t="str">
        <f>VLOOKUP($A75,'[2]IDTBL'!$A$2:$D$231,2)</f>
        <v>b</v>
      </c>
      <c r="F75" t="str">
        <f>VLOOKUP($A75,'[2]IDTBL'!$A$2:$D$231,3)</f>
        <v>l</v>
      </c>
      <c r="G75" t="str">
        <f>VLOOKUP($A75,'[2]IDTBL'!$A$2:$D$231,4)</f>
        <v>wijn</v>
      </c>
    </row>
    <row r="76" spans="1:7" ht="12.75">
      <c r="A76">
        <v>152</v>
      </c>
      <c r="B76">
        <v>59</v>
      </c>
      <c r="C76">
        <v>0.128717</v>
      </c>
      <c r="D76">
        <v>0.142574</v>
      </c>
      <c r="E76" t="str">
        <f>VLOOKUP($A76,'[2]IDTBL'!$A$2:$D$231,2)</f>
        <v>cl</v>
      </c>
      <c r="F76" t="str">
        <f>VLOOKUP($A76,'[2]IDTBL'!$A$2:$D$231,3)</f>
        <v>sl</v>
      </c>
      <c r="G76" t="str">
        <f>VLOOKUP($A76,'[2]IDTBL'!$A$2:$D$231,4)</f>
        <v>akkr</v>
      </c>
    </row>
    <row r="77" spans="1:7" ht="12.75">
      <c r="A77">
        <v>153</v>
      </c>
      <c r="B77">
        <v>59</v>
      </c>
      <c r="C77">
        <v>0.248146</v>
      </c>
      <c r="D77">
        <v>0.142574</v>
      </c>
      <c r="E77" t="str">
        <f>VLOOKUP($A77,'[2]IDTBL'!$A$2:$D$231,2)</f>
        <v>cl</v>
      </c>
      <c r="F77" t="str">
        <f>VLOOKUP($A77,'[2]IDTBL'!$A$2:$D$231,3)</f>
        <v>sl</v>
      </c>
      <c r="G77" t="str">
        <f>VLOOKUP($A77,'[2]IDTBL'!$A$2:$D$231,4)</f>
        <v>akkr</v>
      </c>
    </row>
    <row r="78" spans="1:7" ht="12.75">
      <c r="A78">
        <v>154</v>
      </c>
      <c r="B78">
        <v>59</v>
      </c>
      <c r="C78">
        <v>0.146403</v>
      </c>
      <c r="D78">
        <v>0.161926</v>
      </c>
      <c r="E78" t="str">
        <f>VLOOKUP($A78,'[2]IDTBL'!$A$2:$D$231,2)</f>
        <v>c</v>
      </c>
      <c r="F78" t="str">
        <f>VLOOKUP($A78,'[2]IDTBL'!$A$2:$D$231,3)</f>
        <v>ssl</v>
      </c>
      <c r="G78" t="str">
        <f>VLOOKUP($A78,'[2]IDTBL'!$A$2:$D$231,4)</f>
        <v>wijn</v>
      </c>
    </row>
    <row r="79" spans="1:7" ht="12.75">
      <c r="A79">
        <v>160</v>
      </c>
      <c r="B79">
        <v>61</v>
      </c>
      <c r="C79">
        <v>0.103377</v>
      </c>
      <c r="D79">
        <v>0.118465</v>
      </c>
      <c r="E79" t="str">
        <f>VLOOKUP($A79,'[2]IDTBL'!$A$2:$D$231,2)</f>
        <v>b</v>
      </c>
      <c r="F79" t="str">
        <f>VLOOKUP($A79,'[2]IDTBL'!$A$2:$D$231,3)</f>
        <v>ls</v>
      </c>
      <c r="G79" t="str">
        <f>VLOOKUP($A79,'[2]IDTBL'!$A$2:$D$231,4)</f>
        <v>maqu</v>
      </c>
    </row>
    <row r="80" spans="1:7" ht="12.75">
      <c r="A80">
        <v>161</v>
      </c>
      <c r="B80">
        <v>61</v>
      </c>
      <c r="C80">
        <v>0.10501</v>
      </c>
      <c r="D80">
        <v>0.118465</v>
      </c>
      <c r="E80" t="str">
        <f>VLOOKUP($A80,'[2]IDTBL'!$A$2:$D$231,2)</f>
        <v>lb</v>
      </c>
      <c r="F80" t="str">
        <f>VLOOKUP($A80,'[2]IDTBL'!$A$2:$D$231,3)</f>
        <v>sal</v>
      </c>
      <c r="G80" t="str">
        <f>VLOOKUP($A80,'[2]IDTBL'!$A$2:$D$231,4)</f>
        <v>maqu</v>
      </c>
    </row>
    <row r="81" spans="1:7" ht="12.75">
      <c r="A81">
        <v>162</v>
      </c>
      <c r="B81">
        <v>61</v>
      </c>
      <c r="C81">
        <v>0.112565</v>
      </c>
      <c r="D81">
        <v>0.118465</v>
      </c>
      <c r="E81" t="str">
        <f>VLOOKUP($A81,'[2]IDTBL'!$A$2:$D$231,2)</f>
        <v>lb</v>
      </c>
      <c r="F81" t="str">
        <f>VLOOKUP($A81,'[2]IDTBL'!$A$2:$D$231,3)</f>
        <v>sal</v>
      </c>
      <c r="G81" t="str">
        <f>VLOOKUP($A81,'[2]IDTBL'!$A$2:$D$231,4)</f>
        <v>maqu</v>
      </c>
    </row>
    <row r="82" spans="1:7" ht="12.75">
      <c r="A82">
        <v>163</v>
      </c>
      <c r="B82">
        <v>61</v>
      </c>
      <c r="C82">
        <v>0.113277</v>
      </c>
      <c r="D82">
        <v>0.120429</v>
      </c>
      <c r="E82" t="str">
        <f>VLOOKUP($A82,'[2]IDTBL'!$A$2:$D$231,2)</f>
        <v>lb</v>
      </c>
      <c r="F82" t="str">
        <f>VLOOKUP($A82,'[2]IDTBL'!$A$2:$D$231,3)</f>
        <v>sal</v>
      </c>
      <c r="G82" t="str">
        <f>VLOOKUP($A82,'[2]IDTBL'!$A$2:$D$231,4)</f>
        <v>wijn</v>
      </c>
    </row>
    <row r="83" spans="1:7" ht="12.75">
      <c r="A83">
        <v>164</v>
      </c>
      <c r="B83">
        <v>61</v>
      </c>
      <c r="C83">
        <v>0.098176</v>
      </c>
      <c r="D83">
        <v>0.118465</v>
      </c>
      <c r="E83" t="str">
        <f>VLOOKUP($A83,'[2]IDTBL'!$A$2:$D$231,2)</f>
        <v>a</v>
      </c>
      <c r="F83" t="str">
        <f>VLOOKUP($A83,'[2]IDTBL'!$A$2:$D$231,3)</f>
        <v>sal</v>
      </c>
      <c r="G83" t="str">
        <f>VLOOKUP($A83,'[2]IDTBL'!$A$2:$D$231,4)</f>
        <v>maqu</v>
      </c>
    </row>
    <row r="84" spans="1:7" ht="12.75">
      <c r="A84">
        <v>166</v>
      </c>
      <c r="B84">
        <v>61</v>
      </c>
      <c r="C84">
        <v>0.075862</v>
      </c>
      <c r="D84">
        <v>0.118465</v>
      </c>
      <c r="E84" t="str">
        <f>VLOOKUP($A84,'[2]IDTBL'!$A$2:$D$231,2)</f>
        <v>lb</v>
      </c>
      <c r="F84" t="str">
        <f>VLOOKUP($A84,'[2]IDTBL'!$A$2:$D$231,3)</f>
        <v>ssl</v>
      </c>
      <c r="G84" t="str">
        <f>VLOOKUP($A84,'[2]IDTBL'!$A$2:$D$231,4)</f>
        <v>maqu</v>
      </c>
    </row>
    <row r="85" spans="1:7" ht="12.75">
      <c r="A85">
        <v>169</v>
      </c>
      <c r="B85">
        <v>61</v>
      </c>
      <c r="C85">
        <v>0.077776</v>
      </c>
      <c r="D85">
        <v>0.118465</v>
      </c>
      <c r="E85" t="str">
        <f>VLOOKUP($A85,'[2]IDTBL'!$A$2:$D$231,2)</f>
        <v>lb</v>
      </c>
      <c r="F85" t="str">
        <f>VLOOKUP($A85,'[2]IDTBL'!$A$2:$D$231,3)</f>
        <v>sl</v>
      </c>
      <c r="G85" t="str">
        <f>VLOOKUP($A85,'[2]IDTBL'!$A$2:$D$231,4)</f>
        <v>maqu</v>
      </c>
    </row>
    <row r="86" spans="1:7" ht="12.75">
      <c r="A86">
        <v>170</v>
      </c>
      <c r="B86">
        <v>61</v>
      </c>
      <c r="C86">
        <v>0.166984</v>
      </c>
      <c r="D86">
        <v>0.118465</v>
      </c>
      <c r="E86" t="str">
        <f>VLOOKUP($A86,'[2]IDTBL'!$A$2:$D$231,2)</f>
        <v>lb</v>
      </c>
      <c r="F86" t="str">
        <f>VLOOKUP($A86,'[2]IDTBL'!$A$2:$D$231,3)</f>
        <v>sl</v>
      </c>
      <c r="G86" t="str">
        <f>VLOOKUP($A86,'[2]IDTBL'!$A$2:$D$231,4)</f>
        <v>maqu</v>
      </c>
    </row>
    <row r="87" spans="1:7" ht="12.75">
      <c r="A87">
        <v>172</v>
      </c>
      <c r="B87">
        <v>63</v>
      </c>
      <c r="C87">
        <v>0.118357</v>
      </c>
      <c r="D87">
        <v>0.169393</v>
      </c>
      <c r="E87" t="str">
        <f>VLOOKUP($A87,'[2]IDTBL'!$A$2:$D$231,2)</f>
        <v>cl</v>
      </c>
      <c r="F87" t="str">
        <f>VLOOKUP($A87,'[2]IDTBL'!$A$2:$D$231,3)</f>
        <v>ls</v>
      </c>
      <c r="G87" t="str">
        <f>VLOOKUP($A87,'[2]IDTBL'!$A$2:$D$231,4)</f>
        <v>wijn</v>
      </c>
    </row>
    <row r="88" spans="1:7" ht="12.75">
      <c r="A88">
        <v>173</v>
      </c>
      <c r="B88">
        <v>63</v>
      </c>
      <c r="C88">
        <v>0.133868</v>
      </c>
      <c r="D88">
        <v>0.14911</v>
      </c>
      <c r="E88" t="str">
        <f>VLOOKUP($A88,'[2]IDTBL'!$A$2:$D$231,2)</f>
        <v>cl</v>
      </c>
      <c r="F88" t="str">
        <f>VLOOKUP($A88,'[2]IDTBL'!$A$2:$D$231,3)</f>
        <v>sl</v>
      </c>
      <c r="G88" t="str">
        <f>VLOOKUP($A88,'[2]IDTBL'!$A$2:$D$231,4)</f>
        <v>akkr</v>
      </c>
    </row>
    <row r="89" spans="1:7" ht="12.75">
      <c r="A89">
        <v>174</v>
      </c>
      <c r="B89">
        <v>63</v>
      </c>
      <c r="C89">
        <v>0.126703</v>
      </c>
      <c r="D89">
        <v>0.169393</v>
      </c>
      <c r="E89" t="str">
        <f>VLOOKUP($A89,'[2]IDTBL'!$A$2:$D$231,2)</f>
        <v>c</v>
      </c>
      <c r="F89" t="str">
        <f>VLOOKUP($A89,'[2]IDTBL'!$A$2:$D$231,3)</f>
        <v>sl</v>
      </c>
      <c r="G89" t="str">
        <f>VLOOKUP($A89,'[2]IDTBL'!$A$2:$D$231,4)</f>
        <v>wijn</v>
      </c>
    </row>
    <row r="90" spans="1:7" ht="12.75">
      <c r="A90">
        <v>175</v>
      </c>
      <c r="B90">
        <v>63</v>
      </c>
      <c r="C90">
        <v>0.13023</v>
      </c>
      <c r="D90">
        <v>0.132551</v>
      </c>
      <c r="E90" t="str">
        <f>VLOOKUP($A90,'[2]IDTBL'!$A$2:$D$231,2)</f>
        <v>b</v>
      </c>
      <c r="F90" t="str">
        <f>VLOOKUP($A90,'[2]IDTBL'!$A$2:$D$231,3)</f>
        <v>sl</v>
      </c>
      <c r="G90" t="str">
        <f>VLOOKUP($A90,'[2]IDTBL'!$A$2:$D$231,4)</f>
        <v>wijn</v>
      </c>
    </row>
    <row r="91" spans="1:7" ht="12.75">
      <c r="A91">
        <v>177</v>
      </c>
      <c r="B91">
        <v>63</v>
      </c>
      <c r="C91">
        <v>0.171473</v>
      </c>
      <c r="D91">
        <v>0.132551</v>
      </c>
      <c r="E91" t="str">
        <f>VLOOKUP($A91,'[2]IDTBL'!$A$2:$D$231,2)</f>
        <v>b</v>
      </c>
      <c r="F91" t="str">
        <f>VLOOKUP($A91,'[2]IDTBL'!$A$2:$D$231,3)</f>
        <v>l</v>
      </c>
      <c r="G91" t="str">
        <f>VLOOKUP($A91,'[2]IDTBL'!$A$2:$D$231,4)</f>
        <v>wijn</v>
      </c>
    </row>
    <row r="92" spans="1:7" ht="12.75">
      <c r="A92">
        <v>178</v>
      </c>
      <c r="B92">
        <v>63</v>
      </c>
      <c r="C92">
        <v>0.176733</v>
      </c>
      <c r="D92">
        <v>0.169393</v>
      </c>
      <c r="E92" t="str">
        <f>VLOOKUP($A92,'[2]IDTBL'!$A$2:$D$231,2)</f>
        <v>cl</v>
      </c>
      <c r="F92" t="str">
        <f>VLOOKUP($A92,'[2]IDTBL'!$A$2:$D$231,3)</f>
        <v>ssl</v>
      </c>
      <c r="G92" t="str">
        <f>VLOOKUP($A92,'[2]IDTBL'!$A$2:$D$231,4)</f>
        <v>wijn</v>
      </c>
    </row>
    <row r="93" spans="1:7" ht="12.75">
      <c r="A93">
        <v>180</v>
      </c>
      <c r="B93">
        <v>63</v>
      </c>
      <c r="C93">
        <v>0.13021</v>
      </c>
      <c r="D93">
        <v>0.169393</v>
      </c>
      <c r="E93" t="str">
        <f>VLOOKUP($A93,'[2]IDTBL'!$A$2:$D$231,2)</f>
        <v>cl</v>
      </c>
      <c r="F93" t="str">
        <f>VLOOKUP($A93,'[2]IDTBL'!$A$2:$D$231,3)</f>
        <v>l</v>
      </c>
      <c r="G93" t="str">
        <f>VLOOKUP($A93,'[2]IDTBL'!$A$2:$D$231,4)</f>
        <v>wijn</v>
      </c>
    </row>
    <row r="94" spans="1:7" ht="12.75">
      <c r="A94">
        <v>181</v>
      </c>
      <c r="B94">
        <v>63</v>
      </c>
      <c r="C94">
        <v>0.12486</v>
      </c>
      <c r="D94">
        <v>0.169393</v>
      </c>
      <c r="E94" t="str">
        <f>VLOOKUP($A94,'[2]IDTBL'!$A$2:$D$231,2)</f>
        <v>cl</v>
      </c>
      <c r="F94" t="str">
        <f>VLOOKUP($A94,'[2]IDTBL'!$A$2:$D$231,3)</f>
        <v>sal</v>
      </c>
      <c r="G94" t="str">
        <f>VLOOKUP($A94,'[2]IDTBL'!$A$2:$D$231,4)</f>
        <v>wijn</v>
      </c>
    </row>
    <row r="95" spans="1:7" ht="12.75">
      <c r="A95">
        <v>182</v>
      </c>
      <c r="B95">
        <v>63</v>
      </c>
      <c r="C95">
        <v>0.15515</v>
      </c>
      <c r="D95">
        <v>0.169393</v>
      </c>
      <c r="E95" t="str">
        <f>VLOOKUP($A95,'[2]IDTBL'!$A$2:$D$231,2)</f>
        <v>cl</v>
      </c>
      <c r="F95" t="str">
        <f>VLOOKUP($A95,'[2]IDTBL'!$A$2:$D$231,3)</f>
        <v>sal</v>
      </c>
      <c r="G95" t="str">
        <f>VLOOKUP($A95,'[2]IDTBL'!$A$2:$D$231,4)</f>
        <v>wijn</v>
      </c>
    </row>
    <row r="96" spans="1:7" ht="12.75">
      <c r="A96">
        <v>186</v>
      </c>
      <c r="B96">
        <v>65</v>
      </c>
      <c r="C96">
        <v>0.092415</v>
      </c>
      <c r="D96">
        <v>0.159162</v>
      </c>
      <c r="E96" t="str">
        <f>VLOOKUP($A96,'[2]IDTBL'!$A$2:$D$231,2)</f>
        <v>lb</v>
      </c>
      <c r="F96" t="str">
        <f>VLOOKUP($A96,'[2]IDTBL'!$A$2:$D$231,3)</f>
        <v>sal</v>
      </c>
      <c r="G96" t="str">
        <f>VLOOKUP($A96,'[2]IDTBL'!$A$2:$D$231,4)</f>
        <v>gras</v>
      </c>
    </row>
    <row r="97" spans="1:7" ht="12.75">
      <c r="A97">
        <v>190</v>
      </c>
      <c r="B97">
        <v>65</v>
      </c>
      <c r="C97">
        <v>0.213547</v>
      </c>
      <c r="D97">
        <v>0.170438</v>
      </c>
      <c r="E97" t="str">
        <f>VLOOKUP($A97,'[2]IDTBL'!$A$2:$D$231,2)</f>
        <v>lb</v>
      </c>
      <c r="F97" t="str">
        <f>VLOOKUP($A97,'[2]IDTBL'!$A$2:$D$231,3)</f>
        <v>l</v>
      </c>
      <c r="G97" t="str">
        <f>VLOOKUP($A97,'[2]IDTBL'!$A$2:$D$231,4)</f>
        <v>wijn</v>
      </c>
    </row>
    <row r="98" spans="1:7" ht="12.75">
      <c r="A98">
        <v>191</v>
      </c>
      <c r="B98">
        <v>65</v>
      </c>
      <c r="C98">
        <v>0.138467</v>
      </c>
      <c r="D98">
        <v>0.159162</v>
      </c>
      <c r="E98" t="str">
        <f>VLOOKUP($A98,'[2]IDTBL'!$A$2:$D$231,2)</f>
        <v>lb</v>
      </c>
      <c r="F98" t="str">
        <f>VLOOKUP($A98,'[2]IDTBL'!$A$2:$D$231,3)</f>
        <v>sl</v>
      </c>
      <c r="G98" t="str">
        <f>VLOOKUP($A98,'[2]IDTBL'!$A$2:$D$231,4)</f>
        <v>gras</v>
      </c>
    </row>
    <row r="99" spans="1:7" ht="12.75">
      <c r="A99">
        <v>196</v>
      </c>
      <c r="B99">
        <v>67</v>
      </c>
      <c r="C99">
        <v>0.048597</v>
      </c>
      <c r="D99">
        <v>0.155614</v>
      </c>
      <c r="E99" t="str">
        <f>VLOOKUP($A99,'[2]IDTBL'!$A$2:$D$231,2)</f>
        <v>cl</v>
      </c>
      <c r="F99" t="str">
        <f>VLOOKUP($A99,'[2]IDTBL'!$A$2:$D$231,3)</f>
        <v>ls</v>
      </c>
      <c r="G99" t="str">
        <f>VLOOKUP($A99,'[2]IDTBL'!$A$2:$D$231,4)</f>
        <v>akkr</v>
      </c>
    </row>
    <row r="100" spans="1:7" ht="12.75">
      <c r="A100">
        <v>199</v>
      </c>
      <c r="B100">
        <v>67</v>
      </c>
      <c r="C100">
        <v>0.113317</v>
      </c>
      <c r="D100">
        <v>0.181809</v>
      </c>
      <c r="E100" t="str">
        <f>VLOOKUP($A100,'[2]IDTBL'!$A$2:$D$231,2)</f>
        <v>c</v>
      </c>
      <c r="F100" t="str">
        <f>VLOOKUP($A100,'[2]IDTBL'!$A$2:$D$231,3)</f>
        <v>sl</v>
      </c>
      <c r="G100" t="str">
        <f>VLOOKUP($A100,'[2]IDTBL'!$A$2:$D$231,4)</f>
        <v>wijn</v>
      </c>
    </row>
    <row r="101" spans="1:7" ht="12.75">
      <c r="A101">
        <v>202</v>
      </c>
      <c r="B101">
        <v>67</v>
      </c>
      <c r="C101">
        <v>0.18479</v>
      </c>
      <c r="D101">
        <v>0.144288</v>
      </c>
      <c r="E101" t="str">
        <f>VLOOKUP($A101,'[2]IDTBL'!$A$2:$D$231,2)</f>
        <v>b</v>
      </c>
      <c r="F101" t="str">
        <f>VLOOKUP($A101,'[2]IDTBL'!$A$2:$D$231,3)</f>
        <v>l</v>
      </c>
      <c r="G101" t="str">
        <f>VLOOKUP($A101,'[2]IDTBL'!$A$2:$D$231,4)</f>
        <v>wijn</v>
      </c>
    </row>
    <row r="102" spans="1:7" ht="12.75">
      <c r="A102">
        <v>205</v>
      </c>
      <c r="B102">
        <v>67</v>
      </c>
      <c r="C102">
        <v>0.171142</v>
      </c>
      <c r="D102">
        <v>0.175661</v>
      </c>
      <c r="E102" t="str">
        <f>VLOOKUP($A102,'[2]IDTBL'!$A$2:$D$231,2)</f>
        <v>cl</v>
      </c>
      <c r="F102" t="str">
        <f>VLOOKUP($A102,'[2]IDTBL'!$A$2:$D$231,3)</f>
        <v>l</v>
      </c>
      <c r="G102" t="str">
        <f>VLOOKUP($A102,'[2]IDTBL'!$A$2:$D$231,4)</f>
        <v>wijn</v>
      </c>
    </row>
    <row r="103" spans="1:7" ht="12.75">
      <c r="A103">
        <v>207</v>
      </c>
      <c r="B103">
        <v>67</v>
      </c>
      <c r="C103">
        <v>0.152615</v>
      </c>
      <c r="D103">
        <v>0.144288</v>
      </c>
      <c r="E103" t="str">
        <f>VLOOKUP($A103,'[2]IDTBL'!$A$2:$D$231,2)</f>
        <v>b</v>
      </c>
      <c r="F103" t="str">
        <f>VLOOKUP($A103,'[2]IDTBL'!$A$2:$D$231,3)</f>
        <v>l</v>
      </c>
      <c r="G103" t="str">
        <f>VLOOKUP($A103,'[2]IDTBL'!$A$2:$D$231,4)</f>
        <v>wijn</v>
      </c>
    </row>
    <row r="104" spans="1:7" ht="12.75">
      <c r="A104">
        <v>215</v>
      </c>
      <c r="B104">
        <v>69</v>
      </c>
      <c r="C104">
        <v>0.210772</v>
      </c>
      <c r="D104">
        <v>0.156878</v>
      </c>
      <c r="E104" t="str">
        <f>VLOOKUP($A104,'[2]IDTBL'!$A$2:$D$231,2)</f>
        <v>b</v>
      </c>
      <c r="F104" t="str">
        <f>VLOOKUP($A104,'[2]IDTBL'!$A$2:$D$231,3)</f>
        <v>l</v>
      </c>
      <c r="G104" t="str">
        <f>VLOOKUP($A104,'[2]IDTBL'!$A$2:$D$231,4)</f>
        <v>wijn</v>
      </c>
    </row>
    <row r="105" spans="1:7" ht="12.75">
      <c r="A105">
        <v>218</v>
      </c>
      <c r="B105">
        <v>69</v>
      </c>
      <c r="C105">
        <v>0.142826</v>
      </c>
      <c r="D105">
        <v>0.163126</v>
      </c>
      <c r="E105" t="str">
        <f>VLOOKUP($A105,'[2]IDTBL'!$A$2:$D$231,2)</f>
        <v>lb</v>
      </c>
      <c r="F105" t="str">
        <f>VLOOKUP($A105,'[2]IDTBL'!$A$2:$D$231,3)</f>
        <v>sl</v>
      </c>
      <c r="G105" t="str">
        <f>VLOOKUP($A105,'[2]IDTBL'!$A$2:$D$231,4)</f>
        <v>maqu</v>
      </c>
    </row>
    <row r="106" spans="1:7" ht="12.75">
      <c r="A106">
        <v>221</v>
      </c>
      <c r="B106">
        <v>69</v>
      </c>
      <c r="C106">
        <v>0.183587</v>
      </c>
      <c r="D106">
        <v>0.156878</v>
      </c>
      <c r="E106" t="str">
        <f>VLOOKUP($A106,'[2]IDTBL'!$A$2:$D$231,2)</f>
        <v>b</v>
      </c>
      <c r="F106" t="str">
        <f>VLOOKUP($A106,'[2]IDTBL'!$A$2:$D$231,3)</f>
        <v>l</v>
      </c>
      <c r="G106" t="str">
        <f>VLOOKUP($A106,'[2]IDTBL'!$A$2:$D$231,4)</f>
        <v>wijn</v>
      </c>
    </row>
    <row r="107" spans="1:7" ht="12.75">
      <c r="A107">
        <v>222</v>
      </c>
      <c r="B107">
        <v>46</v>
      </c>
      <c r="C107">
        <v>0.181212</v>
      </c>
      <c r="D107">
        <v>0.186042</v>
      </c>
      <c r="E107" t="str">
        <f>VLOOKUP($A107,'[2]IDTBL'!$A$2:$D$231,2)</f>
        <v>cl</v>
      </c>
      <c r="F107" t="str">
        <f>VLOOKUP($A107,'[2]IDTBL'!$A$2:$D$231,3)</f>
        <v>sl</v>
      </c>
      <c r="G107" t="str">
        <f>VLOOKUP($A107,'[2]IDTBL'!$A$2:$D$231,4)</f>
        <v>wijn</v>
      </c>
    </row>
    <row r="108" spans="1:7" ht="12.75">
      <c r="A108">
        <v>223</v>
      </c>
      <c r="B108">
        <v>48</v>
      </c>
      <c r="C108">
        <v>0.226483</v>
      </c>
      <c r="D108">
        <v>0.174996</v>
      </c>
      <c r="E108" t="str">
        <f>VLOOKUP($A108,'[2]IDTBL'!$A$2:$D$231,2)</f>
        <v>c</v>
      </c>
      <c r="F108" t="str">
        <f>VLOOKUP($A108,'[2]IDTBL'!$A$2:$D$231,3)</f>
        <v>l</v>
      </c>
      <c r="G108" t="str">
        <f>VLOOKUP($A108,'[2]IDTBL'!$A$2:$D$231,4)</f>
        <v>wijn</v>
      </c>
    </row>
    <row r="109" spans="1:7" ht="12.75">
      <c r="A109">
        <v>224</v>
      </c>
      <c r="B109">
        <v>50</v>
      </c>
      <c r="C109">
        <v>0.13495</v>
      </c>
      <c r="D109">
        <v>0.127837</v>
      </c>
      <c r="E109" t="str">
        <f>VLOOKUP($A109,'[2]IDTBL'!$A$2:$D$231,2)</f>
        <v>b</v>
      </c>
      <c r="F109" t="str">
        <f>VLOOKUP($A109,'[2]IDTBL'!$A$2:$D$231,3)</f>
        <v>sal</v>
      </c>
      <c r="G109" t="str">
        <f>VLOOKUP($A109,'[2]IDTBL'!$A$2:$D$231,4)</f>
        <v>wijn</v>
      </c>
    </row>
    <row r="110" spans="1:7" ht="12.75">
      <c r="A110">
        <v>226</v>
      </c>
      <c r="B110">
        <v>52</v>
      </c>
      <c r="C110">
        <v>0.234409</v>
      </c>
      <c r="D110">
        <v>0.173557</v>
      </c>
      <c r="E110" t="str">
        <f>VLOOKUP($A110,'[2]IDTBL'!$A$2:$D$231,2)</f>
        <v>c</v>
      </c>
      <c r="F110" t="str">
        <f>VLOOKUP($A110,'[2]IDTBL'!$A$2:$D$231,3)</f>
        <v>sal</v>
      </c>
      <c r="G110" t="str">
        <f>VLOOKUP($A110,'[2]IDTBL'!$A$2:$D$231,4)</f>
        <v>wijn</v>
      </c>
    </row>
  </sheetData>
  <printOptions gridLines="1"/>
  <pageMargins left="0.75" right="0.75" top="1" bottom="1" header="0.5" footer="0.5"/>
  <pageSetup fitToHeight="1" fitToWidth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29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 t="s">
        <v>9</v>
      </c>
      <c r="B1">
        <f>[1]!ENash(C5:C28,D5:D28)</f>
        <v>-0.53137457390878</v>
      </c>
      <c r="D1" t="s">
        <v>10</v>
      </c>
      <c r="E1">
        <f>RSQ(C5:C25,D5:D25)</f>
        <v>0.1640189499860406</v>
      </c>
    </row>
    <row r="3" spans="1:13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</row>
    <row r="4" spans="3:13" ht="12.75">
      <c r="C4">
        <v>0</v>
      </c>
      <c r="M4">
        <v>0</v>
      </c>
    </row>
    <row r="5" spans="1:13" ht="12.75">
      <c r="A5">
        <v>17</v>
      </c>
      <c r="B5">
        <f>VLOOKUP($A5,All!$A$4:$G$110,2,FALSE)</f>
        <v>36</v>
      </c>
      <c r="C5">
        <f>VLOOKUP($A5,All!$A$4:$G$110,3,FALSE)</f>
        <v>0.267876</v>
      </c>
      <c r="D5">
        <f>VLOOKUP($A5,All!$A$4:$G$110,4,FALSE)</f>
        <v>0.143763</v>
      </c>
      <c r="E5" t="str">
        <f>VLOOKUP($A5,All!$A$4:$G$110,5,FALSE)</f>
        <v>b</v>
      </c>
      <c r="F5" t="str">
        <f>VLOOKUP($A5,All!$A$4:$G$110,6,FALSE)</f>
        <v>l</v>
      </c>
      <c r="G5" t="str">
        <f>VLOOKUP($A5,All!$A$4:$G$110,7,FALSE)</f>
        <v>maqu</v>
      </c>
      <c r="H5" t="e">
        <f aca="true" t="shared" si="0" ref="H5:H28">IF($G5="wijn",$D5,NA())</f>
        <v>#N/A</v>
      </c>
      <c r="I5" t="e">
        <f aca="true" t="shared" si="1" ref="I5:I28">IF($G5="gras",$D5,NA())</f>
        <v>#N/A</v>
      </c>
      <c r="J5" t="e">
        <f aca="true" t="shared" si="2" ref="J5:J28">IF($G5="garr",$D5,NA())</f>
        <v>#N/A</v>
      </c>
      <c r="K5" t="e">
        <f aca="true" t="shared" si="3" ref="K5:K28">IF($G5="akkr",$D5,NA())</f>
        <v>#N/A</v>
      </c>
      <c r="L5">
        <f aca="true" t="shared" si="4" ref="L5:L28">IF($G5="maqu",$D5,NA())</f>
        <v>0.143763</v>
      </c>
      <c r="M5">
        <f>C5</f>
        <v>0.267876</v>
      </c>
    </row>
    <row r="6" spans="1:13" ht="12.75">
      <c r="A6">
        <v>32</v>
      </c>
      <c r="B6">
        <f>VLOOKUP($A6,All!$A$4:$G$110,2,FALSE)</f>
        <v>37</v>
      </c>
      <c r="C6">
        <f>VLOOKUP($A6,All!$A$4:$G$110,3,FALSE)</f>
        <v>0.202194</v>
      </c>
      <c r="D6">
        <f>VLOOKUP($A6,All!$A$4:$G$110,4,FALSE)</f>
        <v>0.145535</v>
      </c>
      <c r="E6" t="str">
        <f>VLOOKUP($A6,All!$A$4:$G$110,5,FALSE)</f>
        <v>b</v>
      </c>
      <c r="F6" t="str">
        <f>VLOOKUP($A6,All!$A$4:$G$110,6,FALSE)</f>
        <v>sl</v>
      </c>
      <c r="G6" t="str">
        <f>VLOOKUP($A6,All!$A$4:$G$110,7,FALSE)</f>
        <v>garr</v>
      </c>
      <c r="H6" t="e">
        <f t="shared" si="0"/>
        <v>#N/A</v>
      </c>
      <c r="I6" t="e">
        <f t="shared" si="1"/>
        <v>#N/A</v>
      </c>
      <c r="J6">
        <f t="shared" si="2"/>
        <v>0.145535</v>
      </c>
      <c r="K6" t="e">
        <f t="shared" si="3"/>
        <v>#N/A</v>
      </c>
      <c r="L6" t="e">
        <f t="shared" si="4"/>
        <v>#N/A</v>
      </c>
      <c r="M6">
        <f aca="true" t="shared" si="5" ref="M6:M28">C6</f>
        <v>0.202194</v>
      </c>
    </row>
    <row r="7" spans="1:13" ht="12.75">
      <c r="A7">
        <v>33</v>
      </c>
      <c r="B7">
        <f>VLOOKUP($A7,All!$A$4:$G$110,2,FALSE)</f>
        <v>37</v>
      </c>
      <c r="C7">
        <f>VLOOKUP($A7,All!$A$4:$G$110,3,FALSE)</f>
        <v>0.299609</v>
      </c>
      <c r="D7">
        <f>VLOOKUP($A7,All!$A$4:$G$110,4,FALSE)</f>
        <v>0.138061</v>
      </c>
      <c r="E7" t="str">
        <f>VLOOKUP($A7,All!$A$4:$G$110,5,FALSE)</f>
        <v>b</v>
      </c>
      <c r="F7" t="str">
        <f>VLOOKUP($A7,All!$A$4:$G$110,6,FALSE)</f>
        <v>l</v>
      </c>
      <c r="G7" t="str">
        <f>VLOOKUP($A7,All!$A$4:$G$110,7,FALSE)</f>
        <v>maqu</v>
      </c>
      <c r="H7" t="e">
        <f t="shared" si="0"/>
        <v>#N/A</v>
      </c>
      <c r="I7" t="e">
        <f t="shared" si="1"/>
        <v>#N/A</v>
      </c>
      <c r="J7" t="e">
        <f t="shared" si="2"/>
        <v>#N/A</v>
      </c>
      <c r="K7" t="e">
        <f t="shared" si="3"/>
        <v>#N/A</v>
      </c>
      <c r="L7">
        <f t="shared" si="4"/>
        <v>0.138061</v>
      </c>
      <c r="M7">
        <f t="shared" si="5"/>
        <v>0.299609</v>
      </c>
    </row>
    <row r="8" spans="1:13" ht="12.75">
      <c r="A8">
        <v>52</v>
      </c>
      <c r="B8">
        <f>VLOOKUP($A8,All!$A$4:$G$110,2,FALSE)</f>
        <v>42</v>
      </c>
      <c r="C8">
        <f>VLOOKUP($A8,All!$A$4:$G$110,3,FALSE)</f>
        <v>0.124489</v>
      </c>
      <c r="D8">
        <f>VLOOKUP($A8,All!$A$4:$G$110,4,FALSE)</f>
        <v>0.15561</v>
      </c>
      <c r="E8" t="str">
        <f>VLOOKUP($A8,All!$A$4:$G$110,5,FALSE)</f>
        <v>b</v>
      </c>
      <c r="F8" t="str">
        <f>VLOOKUP($A8,All!$A$4:$G$110,6,FALSE)</f>
        <v>ls</v>
      </c>
      <c r="G8" t="str">
        <f>VLOOKUP($A8,All!$A$4:$G$110,7,FALSE)</f>
        <v>wijn</v>
      </c>
      <c r="H8">
        <f t="shared" si="0"/>
        <v>0.15561</v>
      </c>
      <c r="I8" t="e">
        <f t="shared" si="1"/>
        <v>#N/A</v>
      </c>
      <c r="J8" t="e">
        <f t="shared" si="2"/>
        <v>#N/A</v>
      </c>
      <c r="K8" t="e">
        <f t="shared" si="3"/>
        <v>#N/A</v>
      </c>
      <c r="L8" t="e">
        <f t="shared" si="4"/>
        <v>#N/A</v>
      </c>
      <c r="M8">
        <f t="shared" si="5"/>
        <v>0.124489</v>
      </c>
    </row>
    <row r="9" spans="1:13" ht="12.75">
      <c r="A9">
        <v>53</v>
      </c>
      <c r="B9">
        <f>VLOOKUP($A9,All!$A$4:$G$110,2,FALSE)</f>
        <v>42</v>
      </c>
      <c r="C9">
        <f>VLOOKUP($A9,All!$A$4:$G$110,3,FALSE)</f>
        <v>0.213216</v>
      </c>
      <c r="D9">
        <f>VLOOKUP($A9,All!$A$4:$G$110,4,FALSE)</f>
        <v>0.15561</v>
      </c>
      <c r="E9" t="str">
        <f>VLOOKUP($A9,All!$A$4:$G$110,5,FALSE)</f>
        <v>b</v>
      </c>
      <c r="F9" t="str">
        <f>VLOOKUP($A9,All!$A$4:$G$110,6,FALSE)</f>
        <v>l</v>
      </c>
      <c r="G9" t="str">
        <f>VLOOKUP($A9,All!$A$4:$G$110,7,FALSE)</f>
        <v>wijn</v>
      </c>
      <c r="H9">
        <f t="shared" si="0"/>
        <v>0.15561</v>
      </c>
      <c r="I9" t="e">
        <f t="shared" si="1"/>
        <v>#N/A</v>
      </c>
      <c r="J9" t="e">
        <f t="shared" si="2"/>
        <v>#N/A</v>
      </c>
      <c r="K9" t="e">
        <f t="shared" si="3"/>
        <v>#N/A</v>
      </c>
      <c r="L9" t="e">
        <f t="shared" si="4"/>
        <v>#N/A</v>
      </c>
      <c r="M9">
        <f t="shared" si="5"/>
        <v>0.213216</v>
      </c>
    </row>
    <row r="10" spans="1:13" ht="12.75">
      <c r="A10">
        <v>55</v>
      </c>
      <c r="B10">
        <f>VLOOKUP($A10,All!$A$4:$G$110,2,FALSE)</f>
        <v>42</v>
      </c>
      <c r="C10">
        <f>VLOOKUP($A10,All!$A$4:$G$110,3,FALSE)</f>
        <v>0.213517</v>
      </c>
      <c r="D10">
        <f>VLOOKUP($A10,All!$A$4:$G$110,4,FALSE)</f>
        <v>0.15561</v>
      </c>
      <c r="E10" t="str">
        <f>VLOOKUP($A10,All!$A$4:$G$110,5,FALSE)</f>
        <v>b</v>
      </c>
      <c r="F10" t="str">
        <f>VLOOKUP($A10,All!$A$4:$G$110,6,FALSE)</f>
        <v>sl</v>
      </c>
      <c r="G10" t="str">
        <f>VLOOKUP($A10,All!$A$4:$G$110,7,FALSE)</f>
        <v>wijn</v>
      </c>
      <c r="H10">
        <f t="shared" si="0"/>
        <v>0.15561</v>
      </c>
      <c r="I10" t="e">
        <f t="shared" si="1"/>
        <v>#N/A</v>
      </c>
      <c r="J10" t="e">
        <f t="shared" si="2"/>
        <v>#N/A</v>
      </c>
      <c r="K10" t="e">
        <f t="shared" si="3"/>
        <v>#N/A</v>
      </c>
      <c r="L10" t="e">
        <f t="shared" si="4"/>
        <v>#N/A</v>
      </c>
      <c r="M10">
        <f t="shared" si="5"/>
        <v>0.213517</v>
      </c>
    </row>
    <row r="11" spans="1:13" ht="12.75">
      <c r="A11">
        <v>63</v>
      </c>
      <c r="B11">
        <f>VLOOKUP($A11,All!$A$4:$G$110,2,FALSE)</f>
        <v>45</v>
      </c>
      <c r="C11">
        <f>VLOOKUP($A11,All!$A$4:$G$110,3,FALSE)</f>
        <v>0.172695</v>
      </c>
      <c r="D11">
        <f>VLOOKUP($A11,All!$A$4:$G$110,4,FALSE)</f>
        <v>0.14002</v>
      </c>
      <c r="E11" t="str">
        <f>VLOOKUP($A11,All!$A$4:$G$110,5,FALSE)</f>
        <v>b</v>
      </c>
      <c r="F11" t="str">
        <f>VLOOKUP($A11,All!$A$4:$G$110,6,FALSE)</f>
        <v>sl</v>
      </c>
      <c r="G11" t="str">
        <f>VLOOKUP($A11,All!$A$4:$G$110,7,FALSE)</f>
        <v>wijn</v>
      </c>
      <c r="H11">
        <f t="shared" si="0"/>
        <v>0.14002</v>
      </c>
      <c r="I11" t="e">
        <f t="shared" si="1"/>
        <v>#N/A</v>
      </c>
      <c r="J11" t="e">
        <f t="shared" si="2"/>
        <v>#N/A</v>
      </c>
      <c r="K11" t="e">
        <f t="shared" si="3"/>
        <v>#N/A</v>
      </c>
      <c r="L11" t="e">
        <f t="shared" si="4"/>
        <v>#N/A</v>
      </c>
      <c r="M11">
        <f t="shared" si="5"/>
        <v>0.172695</v>
      </c>
    </row>
    <row r="12" spans="1:13" ht="12.75">
      <c r="A12">
        <v>70</v>
      </c>
      <c r="B12">
        <f>VLOOKUP($A12,All!$A$4:$G$110,2,FALSE)</f>
        <v>45</v>
      </c>
      <c r="C12">
        <f>VLOOKUP($A12,All!$A$4:$G$110,3,FALSE)</f>
        <v>0.196463</v>
      </c>
      <c r="D12">
        <f>VLOOKUP($A12,All!$A$4:$G$110,4,FALSE)</f>
        <v>0.14002</v>
      </c>
      <c r="E12" t="str">
        <f>VLOOKUP($A12,All!$A$4:$G$110,5,FALSE)</f>
        <v>b</v>
      </c>
      <c r="F12" t="str">
        <f>VLOOKUP($A12,All!$A$4:$G$110,6,FALSE)</f>
        <v>ls</v>
      </c>
      <c r="G12" t="str">
        <f>VLOOKUP($A12,All!$A$4:$G$110,7,FALSE)</f>
        <v>wijn</v>
      </c>
      <c r="H12">
        <f t="shared" si="0"/>
        <v>0.14002</v>
      </c>
      <c r="I12" t="e">
        <f t="shared" si="1"/>
        <v>#N/A</v>
      </c>
      <c r="J12" t="e">
        <f t="shared" si="2"/>
        <v>#N/A</v>
      </c>
      <c r="K12" t="e">
        <f t="shared" si="3"/>
        <v>#N/A</v>
      </c>
      <c r="L12" t="e">
        <f t="shared" si="4"/>
        <v>#N/A</v>
      </c>
      <c r="M12">
        <f t="shared" si="5"/>
        <v>0.196463</v>
      </c>
    </row>
    <row r="13" spans="1:13" ht="12.75">
      <c r="A13">
        <v>87</v>
      </c>
      <c r="B13">
        <f>VLOOKUP($A13,All!$A$4:$G$110,2,FALSE)</f>
        <v>49</v>
      </c>
      <c r="C13">
        <f>VLOOKUP($A13,All!$A$4:$G$110,3,FALSE)</f>
        <v>0.223437</v>
      </c>
      <c r="D13">
        <f>VLOOKUP($A13,All!$A$4:$G$110,4,FALSE)</f>
        <v>0.130326</v>
      </c>
      <c r="E13" t="str">
        <f>VLOOKUP($A13,All!$A$4:$G$110,5,FALSE)</f>
        <v>b</v>
      </c>
      <c r="F13" t="str">
        <f>VLOOKUP($A13,All!$A$4:$G$110,6,FALSE)</f>
        <v>cl</v>
      </c>
      <c r="G13" t="str">
        <f>VLOOKUP($A13,All!$A$4:$G$110,7,FALSE)</f>
        <v>wijn</v>
      </c>
      <c r="H13">
        <f t="shared" si="0"/>
        <v>0.130326</v>
      </c>
      <c r="I13" t="e">
        <f t="shared" si="1"/>
        <v>#N/A</v>
      </c>
      <c r="J13" t="e">
        <f t="shared" si="2"/>
        <v>#N/A</v>
      </c>
      <c r="K13" t="e">
        <f t="shared" si="3"/>
        <v>#N/A</v>
      </c>
      <c r="L13" t="e">
        <f t="shared" si="4"/>
        <v>#N/A</v>
      </c>
      <c r="M13">
        <f t="shared" si="5"/>
        <v>0.223437</v>
      </c>
    </row>
    <row r="14" spans="1:13" ht="12.75">
      <c r="A14">
        <v>106</v>
      </c>
      <c r="B14">
        <f>VLOOKUP($A14,All!$A$4:$G$110,2,FALSE)</f>
        <v>51</v>
      </c>
      <c r="C14">
        <f>VLOOKUP($A14,All!$A$4:$G$110,3,FALSE)</f>
        <v>0.195882</v>
      </c>
      <c r="D14">
        <f>VLOOKUP($A14,All!$A$4:$G$110,4,FALSE)</f>
        <v>0.128915</v>
      </c>
      <c r="E14" t="str">
        <f>VLOOKUP($A14,All!$A$4:$G$110,5,FALSE)</f>
        <v>b</v>
      </c>
      <c r="F14" t="str">
        <f>VLOOKUP($A14,All!$A$4:$G$110,6,FALSE)</f>
        <v>l</v>
      </c>
      <c r="G14" t="str">
        <f>VLOOKUP($A14,All!$A$4:$G$110,7,FALSE)</f>
        <v>wijn</v>
      </c>
      <c r="H14">
        <f t="shared" si="0"/>
        <v>0.128915</v>
      </c>
      <c r="I14" t="e">
        <f t="shared" si="1"/>
        <v>#N/A</v>
      </c>
      <c r="J14" t="e">
        <f t="shared" si="2"/>
        <v>#N/A</v>
      </c>
      <c r="K14" t="e">
        <f t="shared" si="3"/>
        <v>#N/A</v>
      </c>
      <c r="L14" t="e">
        <f t="shared" si="4"/>
        <v>#N/A</v>
      </c>
      <c r="M14">
        <f t="shared" si="5"/>
        <v>0.195882</v>
      </c>
    </row>
    <row r="15" spans="1:13" ht="12.75">
      <c r="A15">
        <v>114</v>
      </c>
      <c r="B15">
        <f>VLOOKUP($A15,All!$A$4:$G$110,2,FALSE)</f>
        <v>53</v>
      </c>
      <c r="C15">
        <f>VLOOKUP($A15,All!$A$4:$G$110,3,FALSE)</f>
        <v>0.114158</v>
      </c>
      <c r="D15">
        <f>VLOOKUP($A15,All!$A$4:$G$110,4,FALSE)</f>
        <v>0.128874</v>
      </c>
      <c r="E15" t="str">
        <f>VLOOKUP($A15,All!$A$4:$G$110,5,FALSE)</f>
        <v>b</v>
      </c>
      <c r="F15" t="str">
        <f>VLOOKUP($A15,All!$A$4:$G$110,6,FALSE)</f>
        <v>ls</v>
      </c>
      <c r="G15" t="str">
        <f>VLOOKUP($A15,All!$A$4:$G$110,7,FALSE)</f>
        <v>wijn</v>
      </c>
      <c r="H15">
        <f t="shared" si="0"/>
        <v>0.128874</v>
      </c>
      <c r="I15" t="e">
        <f t="shared" si="1"/>
        <v>#N/A</v>
      </c>
      <c r="J15" t="e">
        <f t="shared" si="2"/>
        <v>#N/A</v>
      </c>
      <c r="K15" t="e">
        <f t="shared" si="3"/>
        <v>#N/A</v>
      </c>
      <c r="L15" t="e">
        <f t="shared" si="4"/>
        <v>#N/A</v>
      </c>
      <c r="M15">
        <f t="shared" si="5"/>
        <v>0.114158</v>
      </c>
    </row>
    <row r="16" spans="1:13" ht="12.75">
      <c r="A16">
        <v>124</v>
      </c>
      <c r="B16">
        <f>VLOOKUP($A16,All!$A$4:$G$110,2,FALSE)</f>
        <v>55</v>
      </c>
      <c r="C16">
        <f>VLOOKUP($A16,All!$A$4:$G$110,3,FALSE)</f>
        <v>0.187916</v>
      </c>
      <c r="D16">
        <f>VLOOKUP($A16,All!$A$4:$G$110,4,FALSE)</f>
        <v>0.125614</v>
      </c>
      <c r="E16" t="str">
        <f>VLOOKUP($A16,All!$A$4:$G$110,5,FALSE)</f>
        <v>b</v>
      </c>
      <c r="F16" t="str">
        <f>VLOOKUP($A16,All!$A$4:$G$110,6,FALSE)</f>
        <v>sl</v>
      </c>
      <c r="G16" t="str">
        <f>VLOOKUP($A16,All!$A$4:$G$110,7,FALSE)</f>
        <v>wijn</v>
      </c>
      <c r="H16">
        <f t="shared" si="0"/>
        <v>0.125614</v>
      </c>
      <c r="I16" t="e">
        <f t="shared" si="1"/>
        <v>#N/A</v>
      </c>
      <c r="J16" t="e">
        <f t="shared" si="2"/>
        <v>#N/A</v>
      </c>
      <c r="K16" t="e">
        <f t="shared" si="3"/>
        <v>#N/A</v>
      </c>
      <c r="L16" t="e">
        <f t="shared" si="4"/>
        <v>#N/A</v>
      </c>
      <c r="M16">
        <f t="shared" si="5"/>
        <v>0.187916</v>
      </c>
    </row>
    <row r="17" spans="1:13" ht="12.75">
      <c r="A17">
        <v>140</v>
      </c>
      <c r="B17">
        <f>VLOOKUP($A17,All!$A$4:$G$110,2,FALSE)</f>
        <v>57</v>
      </c>
      <c r="C17">
        <f>VLOOKUP($A17,All!$A$4:$G$110,3,FALSE)</f>
        <v>0.205411</v>
      </c>
      <c r="D17">
        <f>VLOOKUP($A17,All!$A$4:$G$110,4,FALSE)</f>
        <v>0.118611</v>
      </c>
      <c r="E17" t="str">
        <f>VLOOKUP($A17,All!$A$4:$G$110,5,FALSE)</f>
        <v>b</v>
      </c>
      <c r="F17" t="str">
        <f>VLOOKUP($A17,All!$A$4:$G$110,6,FALSE)</f>
        <v>cl</v>
      </c>
      <c r="G17" t="str">
        <f>VLOOKUP($A17,All!$A$4:$G$110,7,FALSE)</f>
        <v>gras</v>
      </c>
      <c r="H17" t="e">
        <f t="shared" si="0"/>
        <v>#N/A</v>
      </c>
      <c r="I17">
        <f t="shared" si="1"/>
        <v>0.118611</v>
      </c>
      <c r="J17" t="e">
        <f t="shared" si="2"/>
        <v>#N/A</v>
      </c>
      <c r="K17" t="e">
        <f t="shared" si="3"/>
        <v>#N/A</v>
      </c>
      <c r="L17" t="e">
        <f t="shared" si="4"/>
        <v>#N/A</v>
      </c>
      <c r="M17">
        <f t="shared" si="5"/>
        <v>0.205411</v>
      </c>
    </row>
    <row r="18" spans="1:13" ht="12.75">
      <c r="A18">
        <v>146</v>
      </c>
      <c r="B18">
        <f>VLOOKUP($A18,All!$A$4:$G$110,2,FALSE)</f>
        <v>59</v>
      </c>
      <c r="C18">
        <f>VLOOKUP($A18,All!$A$4:$G$110,3,FALSE)</f>
        <v>0.113888</v>
      </c>
      <c r="D18">
        <f>VLOOKUP($A18,All!$A$4:$G$110,4,FALSE)</f>
        <v>0.118146</v>
      </c>
      <c r="E18" t="str">
        <f>VLOOKUP($A18,All!$A$4:$G$110,5,FALSE)</f>
        <v>b</v>
      </c>
      <c r="F18" t="str">
        <f>VLOOKUP($A18,All!$A$4:$G$110,6,FALSE)</f>
        <v>sal</v>
      </c>
      <c r="G18" t="str">
        <f>VLOOKUP($A18,All!$A$4:$G$110,7,FALSE)</f>
        <v>wijn</v>
      </c>
      <c r="H18">
        <f t="shared" si="0"/>
        <v>0.118146</v>
      </c>
      <c r="I18" t="e">
        <f t="shared" si="1"/>
        <v>#N/A</v>
      </c>
      <c r="J18" t="e">
        <f t="shared" si="2"/>
        <v>#N/A</v>
      </c>
      <c r="K18" t="e">
        <f t="shared" si="3"/>
        <v>#N/A</v>
      </c>
      <c r="L18" t="e">
        <f t="shared" si="4"/>
        <v>#N/A</v>
      </c>
      <c r="M18">
        <f t="shared" si="5"/>
        <v>0.113888</v>
      </c>
    </row>
    <row r="19" spans="1:13" ht="12.75">
      <c r="A19">
        <v>147</v>
      </c>
      <c r="B19">
        <f>VLOOKUP($A19,All!$A$4:$G$110,2,FALSE)</f>
        <v>59</v>
      </c>
      <c r="C19">
        <f>VLOOKUP($A19,All!$A$4:$G$110,3,FALSE)</f>
        <v>0.120671</v>
      </c>
      <c r="D19">
        <f>VLOOKUP($A19,All!$A$4:$G$110,4,FALSE)</f>
        <v>0.118146</v>
      </c>
      <c r="E19" t="str">
        <f>VLOOKUP($A19,All!$A$4:$G$110,5,FALSE)</f>
        <v>b</v>
      </c>
      <c r="F19" t="str">
        <f>VLOOKUP($A19,All!$A$4:$G$110,6,FALSE)</f>
        <v>sal</v>
      </c>
      <c r="G19" t="str">
        <f>VLOOKUP($A19,All!$A$4:$G$110,7,FALSE)</f>
        <v>wijn</v>
      </c>
      <c r="H19">
        <f t="shared" si="0"/>
        <v>0.118146</v>
      </c>
      <c r="I19" t="e">
        <f t="shared" si="1"/>
        <v>#N/A</v>
      </c>
      <c r="J19" t="e">
        <f t="shared" si="2"/>
        <v>#N/A</v>
      </c>
      <c r="K19" t="e">
        <f t="shared" si="3"/>
        <v>#N/A</v>
      </c>
      <c r="L19" t="e">
        <f t="shared" si="4"/>
        <v>#N/A</v>
      </c>
      <c r="M19">
        <f t="shared" si="5"/>
        <v>0.120671</v>
      </c>
    </row>
    <row r="20" spans="1:13" ht="12.75">
      <c r="A20">
        <v>150</v>
      </c>
      <c r="B20">
        <f>VLOOKUP($A20,All!$A$4:$G$110,2,FALSE)</f>
        <v>59</v>
      </c>
      <c r="C20">
        <f>VLOOKUP($A20,All!$A$4:$G$110,3,FALSE)</f>
        <v>0.128307</v>
      </c>
      <c r="D20">
        <f>VLOOKUP($A20,All!$A$4:$G$110,4,FALSE)</f>
        <v>0.118146</v>
      </c>
      <c r="E20" t="str">
        <f>VLOOKUP($A20,All!$A$4:$G$110,5,FALSE)</f>
        <v>b</v>
      </c>
      <c r="F20" t="str">
        <f>VLOOKUP($A20,All!$A$4:$G$110,6,FALSE)</f>
        <v>l</v>
      </c>
      <c r="G20" t="str">
        <f>VLOOKUP($A20,All!$A$4:$G$110,7,FALSE)</f>
        <v>wijn</v>
      </c>
      <c r="H20">
        <f t="shared" si="0"/>
        <v>0.118146</v>
      </c>
      <c r="I20" t="e">
        <f t="shared" si="1"/>
        <v>#N/A</v>
      </c>
      <c r="J20" t="e">
        <f t="shared" si="2"/>
        <v>#N/A</v>
      </c>
      <c r="K20" t="e">
        <f t="shared" si="3"/>
        <v>#N/A</v>
      </c>
      <c r="L20" t="e">
        <f t="shared" si="4"/>
        <v>#N/A</v>
      </c>
      <c r="M20">
        <f t="shared" si="5"/>
        <v>0.128307</v>
      </c>
    </row>
    <row r="21" spans="1:13" ht="12.75">
      <c r="A21">
        <v>160</v>
      </c>
      <c r="B21">
        <f>VLOOKUP($A21,All!$A$4:$G$110,2,FALSE)</f>
        <v>61</v>
      </c>
      <c r="C21">
        <f>VLOOKUP($A21,All!$A$4:$G$110,3,FALSE)</f>
        <v>0.103377</v>
      </c>
      <c r="D21">
        <f>VLOOKUP($A21,All!$A$4:$G$110,4,FALSE)</f>
        <v>0.118465</v>
      </c>
      <c r="E21" t="str">
        <f>VLOOKUP($A21,All!$A$4:$G$110,5,FALSE)</f>
        <v>b</v>
      </c>
      <c r="F21" t="str">
        <f>VLOOKUP($A21,All!$A$4:$G$110,6,FALSE)</f>
        <v>ls</v>
      </c>
      <c r="G21" t="str">
        <f>VLOOKUP($A21,All!$A$4:$G$110,7,FALSE)</f>
        <v>maqu</v>
      </c>
      <c r="H21" t="e">
        <f t="shared" si="0"/>
        <v>#N/A</v>
      </c>
      <c r="I21" t="e">
        <f t="shared" si="1"/>
        <v>#N/A</v>
      </c>
      <c r="J21" t="e">
        <f t="shared" si="2"/>
        <v>#N/A</v>
      </c>
      <c r="K21" t="e">
        <f t="shared" si="3"/>
        <v>#N/A</v>
      </c>
      <c r="L21">
        <f t="shared" si="4"/>
        <v>0.118465</v>
      </c>
      <c r="M21">
        <f t="shared" si="5"/>
        <v>0.103377</v>
      </c>
    </row>
    <row r="22" spans="1:13" ht="12.75">
      <c r="A22">
        <v>175</v>
      </c>
      <c r="B22">
        <f>VLOOKUP($A22,All!$A$4:$G$110,2,FALSE)</f>
        <v>63</v>
      </c>
      <c r="C22">
        <f>VLOOKUP($A22,All!$A$4:$G$110,3,FALSE)</f>
        <v>0.13023</v>
      </c>
      <c r="D22">
        <f>VLOOKUP($A22,All!$A$4:$G$110,4,FALSE)</f>
        <v>0.132551</v>
      </c>
      <c r="E22" t="str">
        <f>VLOOKUP($A22,All!$A$4:$G$110,5,FALSE)</f>
        <v>b</v>
      </c>
      <c r="F22" t="str">
        <f>VLOOKUP($A22,All!$A$4:$G$110,6,FALSE)</f>
        <v>sl</v>
      </c>
      <c r="G22" t="str">
        <f>VLOOKUP($A22,All!$A$4:$G$110,7,FALSE)</f>
        <v>wijn</v>
      </c>
      <c r="H22">
        <f t="shared" si="0"/>
        <v>0.132551</v>
      </c>
      <c r="I22" t="e">
        <f t="shared" si="1"/>
        <v>#N/A</v>
      </c>
      <c r="J22" t="e">
        <f t="shared" si="2"/>
        <v>#N/A</v>
      </c>
      <c r="K22" t="e">
        <f t="shared" si="3"/>
        <v>#N/A</v>
      </c>
      <c r="L22" t="e">
        <f t="shared" si="4"/>
        <v>#N/A</v>
      </c>
      <c r="M22">
        <f t="shared" si="5"/>
        <v>0.13023</v>
      </c>
    </row>
    <row r="23" spans="1:13" ht="12.75">
      <c r="A23">
        <v>177</v>
      </c>
      <c r="B23">
        <f>VLOOKUP($A23,All!$A$4:$G$110,2,FALSE)</f>
        <v>63</v>
      </c>
      <c r="C23">
        <f>VLOOKUP($A23,All!$A$4:$G$110,3,FALSE)</f>
        <v>0.171473</v>
      </c>
      <c r="D23">
        <f>VLOOKUP($A23,All!$A$4:$G$110,4,FALSE)</f>
        <v>0.132551</v>
      </c>
      <c r="E23" t="str">
        <f>VLOOKUP($A23,All!$A$4:$G$110,5,FALSE)</f>
        <v>b</v>
      </c>
      <c r="F23" t="str">
        <f>VLOOKUP($A23,All!$A$4:$G$110,6,FALSE)</f>
        <v>l</v>
      </c>
      <c r="G23" t="str">
        <f>VLOOKUP($A23,All!$A$4:$G$110,7,FALSE)</f>
        <v>wijn</v>
      </c>
      <c r="H23">
        <f t="shared" si="0"/>
        <v>0.132551</v>
      </c>
      <c r="I23" t="e">
        <f t="shared" si="1"/>
        <v>#N/A</v>
      </c>
      <c r="J23" t="e">
        <f t="shared" si="2"/>
        <v>#N/A</v>
      </c>
      <c r="K23" t="e">
        <f t="shared" si="3"/>
        <v>#N/A</v>
      </c>
      <c r="L23" t="e">
        <f t="shared" si="4"/>
        <v>#N/A</v>
      </c>
      <c r="M23">
        <f t="shared" si="5"/>
        <v>0.171473</v>
      </c>
    </row>
    <row r="24" spans="1:13" ht="12.75">
      <c r="A24">
        <v>202</v>
      </c>
      <c r="B24">
        <f>VLOOKUP($A24,All!$A$4:$G$110,2,FALSE)</f>
        <v>67</v>
      </c>
      <c r="C24">
        <f>VLOOKUP($A24,All!$A$4:$G$110,3,FALSE)</f>
        <v>0.18479</v>
      </c>
      <c r="D24">
        <f>VLOOKUP($A24,All!$A$4:$G$110,4,FALSE)</f>
        <v>0.144288</v>
      </c>
      <c r="E24" t="str">
        <f>VLOOKUP($A24,All!$A$4:$G$110,5,FALSE)</f>
        <v>b</v>
      </c>
      <c r="F24" t="str">
        <f>VLOOKUP($A24,All!$A$4:$G$110,6,FALSE)</f>
        <v>l</v>
      </c>
      <c r="G24" t="str">
        <f>VLOOKUP($A24,All!$A$4:$G$110,7,FALSE)</f>
        <v>wijn</v>
      </c>
      <c r="H24">
        <f t="shared" si="0"/>
        <v>0.144288</v>
      </c>
      <c r="I24" t="e">
        <f t="shared" si="1"/>
        <v>#N/A</v>
      </c>
      <c r="J24" t="e">
        <f t="shared" si="2"/>
        <v>#N/A</v>
      </c>
      <c r="K24" t="e">
        <f t="shared" si="3"/>
        <v>#N/A</v>
      </c>
      <c r="L24" t="e">
        <f t="shared" si="4"/>
        <v>#N/A</v>
      </c>
      <c r="M24">
        <f t="shared" si="5"/>
        <v>0.18479</v>
      </c>
    </row>
    <row r="25" spans="1:13" ht="12.75">
      <c r="A25">
        <v>207</v>
      </c>
      <c r="B25">
        <f>VLOOKUP($A25,All!$A$4:$G$110,2,FALSE)</f>
        <v>67</v>
      </c>
      <c r="C25">
        <f>VLOOKUP($A25,All!$A$4:$G$110,3,FALSE)</f>
        <v>0.152615</v>
      </c>
      <c r="D25">
        <f>VLOOKUP($A25,All!$A$4:$G$110,4,FALSE)</f>
        <v>0.144288</v>
      </c>
      <c r="E25" t="str">
        <f>VLOOKUP($A25,All!$A$4:$G$110,5,FALSE)</f>
        <v>b</v>
      </c>
      <c r="F25" t="str">
        <f>VLOOKUP($A25,All!$A$4:$G$110,6,FALSE)</f>
        <v>l</v>
      </c>
      <c r="G25" t="str">
        <f>VLOOKUP($A25,All!$A$4:$G$110,7,FALSE)</f>
        <v>wijn</v>
      </c>
      <c r="H25">
        <f t="shared" si="0"/>
        <v>0.144288</v>
      </c>
      <c r="I25" t="e">
        <f t="shared" si="1"/>
        <v>#N/A</v>
      </c>
      <c r="J25" t="e">
        <f t="shared" si="2"/>
        <v>#N/A</v>
      </c>
      <c r="K25" t="e">
        <f t="shared" si="3"/>
        <v>#N/A</v>
      </c>
      <c r="L25" t="e">
        <f t="shared" si="4"/>
        <v>#N/A</v>
      </c>
      <c r="M25">
        <f t="shared" si="5"/>
        <v>0.152615</v>
      </c>
    </row>
    <row r="26" spans="1:13" ht="12.75">
      <c r="A26">
        <v>215</v>
      </c>
      <c r="B26">
        <f>VLOOKUP($A26,All!$A$4:$G$110,2,FALSE)</f>
        <v>69</v>
      </c>
      <c r="C26">
        <f>VLOOKUP($A26,All!$A$4:$G$110,3,FALSE)</f>
        <v>0.210772</v>
      </c>
      <c r="D26">
        <f>VLOOKUP($A26,All!$A$4:$G$110,4,FALSE)</f>
        <v>0.156878</v>
      </c>
      <c r="E26" t="str">
        <f>VLOOKUP($A26,All!$A$4:$G$110,5,FALSE)</f>
        <v>b</v>
      </c>
      <c r="F26" t="str">
        <f>VLOOKUP($A26,All!$A$4:$G$110,6,FALSE)</f>
        <v>l</v>
      </c>
      <c r="G26" t="str">
        <f>VLOOKUP($A26,All!$A$4:$G$110,7,FALSE)</f>
        <v>wijn</v>
      </c>
      <c r="H26">
        <f t="shared" si="0"/>
        <v>0.156878</v>
      </c>
      <c r="I26" t="e">
        <f t="shared" si="1"/>
        <v>#N/A</v>
      </c>
      <c r="J26" t="e">
        <f t="shared" si="2"/>
        <v>#N/A</v>
      </c>
      <c r="K26" t="e">
        <f t="shared" si="3"/>
        <v>#N/A</v>
      </c>
      <c r="L26" t="e">
        <f t="shared" si="4"/>
        <v>#N/A</v>
      </c>
      <c r="M26">
        <f t="shared" si="5"/>
        <v>0.210772</v>
      </c>
    </row>
    <row r="27" spans="1:13" ht="12.75">
      <c r="A27">
        <v>221</v>
      </c>
      <c r="B27">
        <f>VLOOKUP($A27,All!$A$4:$G$110,2,FALSE)</f>
        <v>69</v>
      </c>
      <c r="C27">
        <f>VLOOKUP($A27,All!$A$4:$G$110,3,FALSE)</f>
        <v>0.183587</v>
      </c>
      <c r="D27">
        <f>VLOOKUP($A27,All!$A$4:$G$110,4,FALSE)</f>
        <v>0.156878</v>
      </c>
      <c r="E27" t="str">
        <f>VLOOKUP($A27,All!$A$4:$G$110,5,FALSE)</f>
        <v>b</v>
      </c>
      <c r="F27" t="str">
        <f>VLOOKUP($A27,All!$A$4:$G$110,6,FALSE)</f>
        <v>l</v>
      </c>
      <c r="G27" t="str">
        <f>VLOOKUP($A27,All!$A$4:$G$110,7,FALSE)</f>
        <v>wijn</v>
      </c>
      <c r="H27">
        <f t="shared" si="0"/>
        <v>0.156878</v>
      </c>
      <c r="I27" t="e">
        <f t="shared" si="1"/>
        <v>#N/A</v>
      </c>
      <c r="J27" t="e">
        <f t="shared" si="2"/>
        <v>#N/A</v>
      </c>
      <c r="K27" t="e">
        <f t="shared" si="3"/>
        <v>#N/A</v>
      </c>
      <c r="L27" t="e">
        <f t="shared" si="4"/>
        <v>#N/A</v>
      </c>
      <c r="M27">
        <f t="shared" si="5"/>
        <v>0.183587</v>
      </c>
    </row>
    <row r="28" spans="1:13" ht="12.75">
      <c r="A28">
        <v>224</v>
      </c>
      <c r="B28">
        <f>VLOOKUP($A28,All!$A$4:$G$110,2,FALSE)</f>
        <v>50</v>
      </c>
      <c r="C28">
        <f>VLOOKUP($A28,All!$A$4:$G$110,3,FALSE)</f>
        <v>0.13495</v>
      </c>
      <c r="D28">
        <f>VLOOKUP($A28,All!$A$4:$G$110,4,FALSE)</f>
        <v>0.127837</v>
      </c>
      <c r="E28" t="str">
        <f>VLOOKUP($A28,All!$A$4:$G$110,5,FALSE)</f>
        <v>b</v>
      </c>
      <c r="F28" t="str">
        <f>VLOOKUP($A28,All!$A$4:$G$110,6,FALSE)</f>
        <v>sal</v>
      </c>
      <c r="G28" t="str">
        <f>VLOOKUP($A28,All!$A$4:$G$110,7,FALSE)</f>
        <v>wijn</v>
      </c>
      <c r="H28">
        <f t="shared" si="0"/>
        <v>0.127837</v>
      </c>
      <c r="I28" t="e">
        <f t="shared" si="1"/>
        <v>#N/A</v>
      </c>
      <c r="J28" t="e">
        <f t="shared" si="2"/>
        <v>#N/A</v>
      </c>
      <c r="K28" t="e">
        <f t="shared" si="3"/>
        <v>#N/A</v>
      </c>
      <c r="L28" t="e">
        <f t="shared" si="4"/>
        <v>#N/A</v>
      </c>
      <c r="M28">
        <f t="shared" si="5"/>
        <v>0.13495</v>
      </c>
    </row>
    <row r="29" spans="3:13" ht="12.75">
      <c r="C29">
        <v>0.35</v>
      </c>
      <c r="M29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workbookViewId="0" topLeftCell="A1">
      <selection activeCell="B5" sqref="B5:G5"/>
    </sheetView>
  </sheetViews>
  <sheetFormatPr defaultColWidth="9.140625" defaultRowHeight="12.75"/>
  <sheetData>
    <row r="1" spans="1:5" ht="12.75">
      <c r="A1" t="s">
        <v>9</v>
      </c>
      <c r="B1">
        <f>[1]!ENash(C5:C25,D5:D25)</f>
        <v>0.35030582483271494</v>
      </c>
      <c r="D1" t="s">
        <v>10</v>
      </c>
      <c r="E1">
        <f>RSQ(D5:D25,C5:C25)</f>
        <v>0.35299579593867575</v>
      </c>
    </row>
    <row r="3" spans="1:13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</row>
    <row r="4" spans="3:13" ht="12.75">
      <c r="C4">
        <v>0</v>
      </c>
      <c r="M4">
        <v>0</v>
      </c>
    </row>
    <row r="5" spans="1:13" ht="12.75">
      <c r="A5">
        <v>15</v>
      </c>
      <c r="B5">
        <f>VLOOKUP($A5,All!$A$4:$G$110,2,FALSE)</f>
        <v>35</v>
      </c>
      <c r="C5">
        <f>VLOOKUP($A5,All!$A$4:$G$110,3,FALSE)</f>
        <v>0.260401</v>
      </c>
      <c r="D5">
        <f>VLOOKUP($A5,All!$A$4:$G$110,4,FALSE)</f>
        <v>0.191492</v>
      </c>
      <c r="E5" t="str">
        <f>VLOOKUP($A5,All!$A$4:$G$110,5,FALSE)</f>
        <v>lb</v>
      </c>
      <c r="F5" t="str">
        <f>VLOOKUP($A5,All!$A$4:$G$110,6,FALSE)</f>
        <v>l</v>
      </c>
      <c r="G5" t="str">
        <f>VLOOKUP($A5,All!$A$4:$G$110,7,FALSE)</f>
        <v>garr</v>
      </c>
      <c r="H5" t="e">
        <f aca="true" t="shared" si="0" ref="H5:H25">IF($G5="wijn",$D5,NA())</f>
        <v>#N/A</v>
      </c>
      <c r="I5" t="e">
        <f aca="true" t="shared" si="1" ref="I5:I25">IF($G5="gras",$D5,NA())</f>
        <v>#N/A</v>
      </c>
      <c r="J5">
        <f aca="true" t="shared" si="2" ref="J5:J25">IF($G5="garr",$D5,NA())</f>
        <v>0.191492</v>
      </c>
      <c r="K5" t="e">
        <f aca="true" t="shared" si="3" ref="K5:K25">IF($G5="akkr",$D5,NA())</f>
        <v>#N/A</v>
      </c>
      <c r="L5" t="e">
        <f aca="true" t="shared" si="4" ref="L5:L25">IF($G5="maqu",$D5,NA())</f>
        <v>#N/A</v>
      </c>
      <c r="M5">
        <f>C5</f>
        <v>0.260401</v>
      </c>
    </row>
    <row r="6" spans="1:13" ht="12.75">
      <c r="A6">
        <v>34</v>
      </c>
      <c r="B6">
        <f>VLOOKUP($A6,All!$A$4:$G$110,2,FALSE)</f>
        <v>37</v>
      </c>
      <c r="C6">
        <f>VLOOKUP($A6,All!$A$4:$G$110,3,FALSE)</f>
        <v>0.143236</v>
      </c>
      <c r="D6">
        <f>VLOOKUP($A6,All!$A$4:$G$110,4,FALSE)</f>
        <v>0.151217</v>
      </c>
      <c r="E6" t="str">
        <f>VLOOKUP($A6,All!$A$4:$G$110,5,FALSE)</f>
        <v>lb</v>
      </c>
      <c r="F6" t="str">
        <f>VLOOKUP($A6,All!$A$4:$G$110,6,FALSE)</f>
        <v>sal</v>
      </c>
      <c r="G6" t="str">
        <f>VLOOKUP($A6,All!$A$4:$G$110,7,FALSE)</f>
        <v>maqu</v>
      </c>
      <c r="H6" t="e">
        <f t="shared" si="0"/>
        <v>#N/A</v>
      </c>
      <c r="I6" t="e">
        <f t="shared" si="1"/>
        <v>#N/A</v>
      </c>
      <c r="J6" t="e">
        <f t="shared" si="2"/>
        <v>#N/A</v>
      </c>
      <c r="K6" t="e">
        <f t="shared" si="3"/>
        <v>#N/A</v>
      </c>
      <c r="L6">
        <f t="shared" si="4"/>
        <v>0.151217</v>
      </c>
      <c r="M6">
        <f aca="true" t="shared" si="5" ref="M6:M25">C6</f>
        <v>0.143236</v>
      </c>
    </row>
    <row r="7" spans="1:13" ht="12.75">
      <c r="A7">
        <v>35</v>
      </c>
      <c r="B7">
        <f>VLOOKUP($A7,All!$A$4:$G$110,2,FALSE)</f>
        <v>38</v>
      </c>
      <c r="C7">
        <f>VLOOKUP($A7,All!$A$4:$G$110,3,FALSE)</f>
        <v>0.134018</v>
      </c>
      <c r="D7">
        <f>VLOOKUP($A7,All!$A$4:$G$110,4,FALSE)</f>
        <v>0.144712</v>
      </c>
      <c r="E7" t="str">
        <f>VLOOKUP($A7,All!$A$4:$G$110,5,FALSE)</f>
        <v>lb</v>
      </c>
      <c r="F7" t="str">
        <f>VLOOKUP($A7,All!$A$4:$G$110,6,FALSE)</f>
        <v>ssl</v>
      </c>
      <c r="G7" t="str">
        <f>VLOOKUP($A7,All!$A$4:$G$110,7,FALSE)</f>
        <v>maqu</v>
      </c>
      <c r="H7" t="e">
        <f t="shared" si="0"/>
        <v>#N/A</v>
      </c>
      <c r="I7" t="e">
        <f t="shared" si="1"/>
        <v>#N/A</v>
      </c>
      <c r="J7" t="e">
        <f t="shared" si="2"/>
        <v>#N/A</v>
      </c>
      <c r="K7" t="e">
        <f t="shared" si="3"/>
        <v>#N/A</v>
      </c>
      <c r="L7">
        <f t="shared" si="4"/>
        <v>0.144712</v>
      </c>
      <c r="M7">
        <f t="shared" si="5"/>
        <v>0.134018</v>
      </c>
    </row>
    <row r="8" spans="1:13" ht="12.75">
      <c r="A8">
        <v>44</v>
      </c>
      <c r="B8">
        <f>VLOOKUP($A8,All!$A$4:$G$110,2,FALSE)</f>
        <v>40</v>
      </c>
      <c r="C8">
        <f>VLOOKUP($A8,All!$A$4:$G$110,3,FALSE)</f>
        <v>0.122034</v>
      </c>
      <c r="D8">
        <f>VLOOKUP($A8,All!$A$4:$G$110,4,FALSE)</f>
        <v>0.133116</v>
      </c>
      <c r="E8" t="str">
        <f>VLOOKUP($A8,All!$A$4:$G$110,5,FALSE)</f>
        <v>lb</v>
      </c>
      <c r="F8" t="str">
        <f>VLOOKUP($A8,All!$A$4:$G$110,6,FALSE)</f>
        <v>sl</v>
      </c>
      <c r="G8" t="str">
        <f>VLOOKUP($A8,All!$A$4:$G$110,7,FALSE)</f>
        <v>maqu</v>
      </c>
      <c r="H8" t="e">
        <f t="shared" si="0"/>
        <v>#N/A</v>
      </c>
      <c r="I8" t="e">
        <f t="shared" si="1"/>
        <v>#N/A</v>
      </c>
      <c r="J8" t="e">
        <f t="shared" si="2"/>
        <v>#N/A</v>
      </c>
      <c r="K8" t="e">
        <f t="shared" si="3"/>
        <v>#N/A</v>
      </c>
      <c r="L8">
        <f t="shared" si="4"/>
        <v>0.133116</v>
      </c>
      <c r="M8">
        <f t="shared" si="5"/>
        <v>0.122034</v>
      </c>
    </row>
    <row r="9" spans="1:13" ht="12.75">
      <c r="A9">
        <v>45</v>
      </c>
      <c r="B9">
        <f>VLOOKUP($A9,All!$A$4:$G$110,2,FALSE)</f>
        <v>40</v>
      </c>
      <c r="C9">
        <f>VLOOKUP($A9,All!$A$4:$G$110,3,FALSE)</f>
        <v>0.167756</v>
      </c>
      <c r="D9">
        <f>VLOOKUP($A9,All!$A$4:$G$110,4,FALSE)</f>
        <v>0.133116</v>
      </c>
      <c r="E9" t="str">
        <f>VLOOKUP($A9,All!$A$4:$G$110,5,FALSE)</f>
        <v>lb</v>
      </c>
      <c r="F9" t="str">
        <f>VLOOKUP($A9,All!$A$4:$G$110,6,FALSE)</f>
        <v>sl</v>
      </c>
      <c r="G9" t="str">
        <f>VLOOKUP($A9,All!$A$4:$G$110,7,FALSE)</f>
        <v>maqu</v>
      </c>
      <c r="H9" t="e">
        <f t="shared" si="0"/>
        <v>#N/A</v>
      </c>
      <c r="I9" t="e">
        <f t="shared" si="1"/>
        <v>#N/A</v>
      </c>
      <c r="J9" t="e">
        <f t="shared" si="2"/>
        <v>#N/A</v>
      </c>
      <c r="K9" t="e">
        <f t="shared" si="3"/>
        <v>#N/A</v>
      </c>
      <c r="L9">
        <f t="shared" si="4"/>
        <v>0.133116</v>
      </c>
      <c r="M9">
        <f t="shared" si="5"/>
        <v>0.167756</v>
      </c>
    </row>
    <row r="10" spans="1:13" ht="12.75">
      <c r="A10">
        <v>46</v>
      </c>
      <c r="B10">
        <f>VLOOKUP($A10,All!$A$4:$G$110,2,FALSE)</f>
        <v>40</v>
      </c>
      <c r="C10">
        <f>VLOOKUP($A10,All!$A$4:$G$110,3,FALSE)</f>
        <v>0.122104</v>
      </c>
      <c r="D10">
        <f>VLOOKUP($A10,All!$A$4:$G$110,4,FALSE)</f>
        <v>0.133116</v>
      </c>
      <c r="E10" t="str">
        <f>VLOOKUP($A10,All!$A$4:$G$110,5,FALSE)</f>
        <v>lb</v>
      </c>
      <c r="F10" t="str">
        <f>VLOOKUP($A10,All!$A$4:$G$110,6,FALSE)</f>
        <v>ssl</v>
      </c>
      <c r="G10" t="str">
        <f>VLOOKUP($A10,All!$A$4:$G$110,7,FALSE)</f>
        <v>maqu</v>
      </c>
      <c r="H10" t="e">
        <f t="shared" si="0"/>
        <v>#N/A</v>
      </c>
      <c r="I10" t="e">
        <f t="shared" si="1"/>
        <v>#N/A</v>
      </c>
      <c r="J10" t="e">
        <f t="shared" si="2"/>
        <v>#N/A</v>
      </c>
      <c r="K10" t="e">
        <f t="shared" si="3"/>
        <v>#N/A</v>
      </c>
      <c r="L10">
        <f t="shared" si="4"/>
        <v>0.133116</v>
      </c>
      <c r="M10">
        <f t="shared" si="5"/>
        <v>0.122104</v>
      </c>
    </row>
    <row r="11" spans="1:13" ht="12.75">
      <c r="A11">
        <v>47</v>
      </c>
      <c r="B11">
        <f>VLOOKUP($A11,All!$A$4:$G$110,2,FALSE)</f>
        <v>40</v>
      </c>
      <c r="C11">
        <f>VLOOKUP($A11,All!$A$4:$G$110,3,FALSE)</f>
        <v>0.161613</v>
      </c>
      <c r="D11">
        <f>VLOOKUP($A11,All!$A$4:$G$110,4,FALSE)</f>
        <v>0.171666</v>
      </c>
      <c r="E11" t="str">
        <f>VLOOKUP($A11,All!$A$4:$G$110,5,FALSE)</f>
        <v>lb</v>
      </c>
      <c r="F11" t="str">
        <f>VLOOKUP($A11,All!$A$4:$G$110,6,FALSE)</f>
        <v>sl</v>
      </c>
      <c r="G11" t="str">
        <f>VLOOKUP($A11,All!$A$4:$G$110,7,FALSE)</f>
        <v>wijn</v>
      </c>
      <c r="H11">
        <f t="shared" si="0"/>
        <v>0.171666</v>
      </c>
      <c r="I11" t="e">
        <f t="shared" si="1"/>
        <v>#N/A</v>
      </c>
      <c r="J11" t="e">
        <f t="shared" si="2"/>
        <v>#N/A</v>
      </c>
      <c r="K11" t="e">
        <f t="shared" si="3"/>
        <v>#N/A</v>
      </c>
      <c r="L11" t="e">
        <f t="shared" si="4"/>
        <v>#N/A</v>
      </c>
      <c r="M11">
        <f t="shared" si="5"/>
        <v>0.161613</v>
      </c>
    </row>
    <row r="12" spans="1:13" ht="12.75">
      <c r="A12">
        <v>48</v>
      </c>
      <c r="B12">
        <f>VLOOKUP($A12,All!$A$4:$G$110,2,FALSE)</f>
        <v>40</v>
      </c>
      <c r="C12">
        <f>VLOOKUP($A12,All!$A$4:$G$110,3,FALSE)</f>
        <v>0.155311</v>
      </c>
      <c r="D12">
        <f>VLOOKUP($A12,All!$A$4:$G$110,4,FALSE)</f>
        <v>0.171666</v>
      </c>
      <c r="E12" t="str">
        <f>VLOOKUP($A12,All!$A$4:$G$110,5,FALSE)</f>
        <v>lb</v>
      </c>
      <c r="F12" t="str">
        <f>VLOOKUP($A12,All!$A$4:$G$110,6,FALSE)</f>
        <v>sal</v>
      </c>
      <c r="G12" t="str">
        <f>VLOOKUP($A12,All!$A$4:$G$110,7,FALSE)</f>
        <v>wijn</v>
      </c>
      <c r="H12">
        <f t="shared" si="0"/>
        <v>0.171666</v>
      </c>
      <c r="I12" t="e">
        <f t="shared" si="1"/>
        <v>#N/A</v>
      </c>
      <c r="J12" t="e">
        <f t="shared" si="2"/>
        <v>#N/A</v>
      </c>
      <c r="K12" t="e">
        <f t="shared" si="3"/>
        <v>#N/A</v>
      </c>
      <c r="L12" t="e">
        <f t="shared" si="4"/>
        <v>#N/A</v>
      </c>
      <c r="M12">
        <f t="shared" si="5"/>
        <v>0.155311</v>
      </c>
    </row>
    <row r="13" spans="1:13" ht="12.75">
      <c r="A13">
        <v>80</v>
      </c>
      <c r="B13">
        <f>VLOOKUP($A13,All!$A$4:$G$110,2,FALSE)</f>
        <v>47</v>
      </c>
      <c r="C13">
        <f>VLOOKUP($A13,All!$A$4:$G$110,3,FALSE)</f>
        <v>0.144018</v>
      </c>
      <c r="D13">
        <f>VLOOKUP($A13,All!$A$4:$G$110,4,FALSE)</f>
        <v>0.120713</v>
      </c>
      <c r="E13" t="str">
        <f>VLOOKUP($A13,All!$A$4:$G$110,5,FALSE)</f>
        <v>lb</v>
      </c>
      <c r="F13" t="str">
        <f>VLOOKUP($A13,All!$A$4:$G$110,6,FALSE)</f>
        <v>sl</v>
      </c>
      <c r="G13" t="str">
        <f>VLOOKUP($A13,All!$A$4:$G$110,7,FALSE)</f>
        <v>garr</v>
      </c>
      <c r="H13" t="e">
        <f t="shared" si="0"/>
        <v>#N/A</v>
      </c>
      <c r="I13" t="e">
        <f t="shared" si="1"/>
        <v>#N/A</v>
      </c>
      <c r="J13">
        <f t="shared" si="2"/>
        <v>0.120713</v>
      </c>
      <c r="K13" t="e">
        <f t="shared" si="3"/>
        <v>#N/A</v>
      </c>
      <c r="L13" t="e">
        <f t="shared" si="4"/>
        <v>#N/A</v>
      </c>
      <c r="M13">
        <f t="shared" si="5"/>
        <v>0.144018</v>
      </c>
    </row>
    <row r="14" spans="1:13" ht="12.75">
      <c r="A14">
        <v>122</v>
      </c>
      <c r="B14">
        <f>VLOOKUP($A14,All!$A$4:$G$110,2,FALSE)</f>
        <v>55</v>
      </c>
      <c r="C14">
        <f>VLOOKUP($A14,All!$A$4:$G$110,3,FALSE)</f>
        <v>0.165351</v>
      </c>
      <c r="D14">
        <f>VLOOKUP($A14,All!$A$4:$G$110,4,FALSE)</f>
        <v>0.120995</v>
      </c>
      <c r="E14" t="str">
        <f>VLOOKUP($A14,All!$A$4:$G$110,5,FALSE)</f>
        <v>lb</v>
      </c>
      <c r="F14" t="str">
        <f>VLOOKUP($A14,All!$A$4:$G$110,6,FALSE)</f>
        <v>l</v>
      </c>
      <c r="G14" t="str">
        <f>VLOOKUP($A14,All!$A$4:$G$110,7,FALSE)</f>
        <v>garr</v>
      </c>
      <c r="H14" t="e">
        <f t="shared" si="0"/>
        <v>#N/A</v>
      </c>
      <c r="I14" t="e">
        <f t="shared" si="1"/>
        <v>#N/A</v>
      </c>
      <c r="J14">
        <f t="shared" si="2"/>
        <v>0.120995</v>
      </c>
      <c r="K14" t="e">
        <f t="shared" si="3"/>
        <v>#N/A</v>
      </c>
      <c r="L14" t="e">
        <f t="shared" si="4"/>
        <v>#N/A</v>
      </c>
      <c r="M14">
        <f t="shared" si="5"/>
        <v>0.165351</v>
      </c>
    </row>
    <row r="15" spans="1:13" ht="12.75">
      <c r="A15">
        <v>123</v>
      </c>
      <c r="B15">
        <f>VLOOKUP($A15,All!$A$4:$G$110,2,FALSE)</f>
        <v>55</v>
      </c>
      <c r="C15">
        <f>VLOOKUP($A15,All!$A$4:$G$110,3,FALSE)</f>
        <v>0.158246</v>
      </c>
      <c r="D15">
        <f>VLOOKUP($A15,All!$A$4:$G$110,4,FALSE)</f>
        <v>0.121642</v>
      </c>
      <c r="E15" t="str">
        <f>VLOOKUP($A15,All!$A$4:$G$110,5,FALSE)</f>
        <v>lb</v>
      </c>
      <c r="F15" t="str">
        <f>VLOOKUP($A15,All!$A$4:$G$110,6,FALSE)</f>
        <v>sl</v>
      </c>
      <c r="G15" t="str">
        <f>VLOOKUP($A15,All!$A$4:$G$110,7,FALSE)</f>
        <v>maqu</v>
      </c>
      <c r="H15" t="e">
        <f t="shared" si="0"/>
        <v>#N/A</v>
      </c>
      <c r="I15" t="e">
        <f t="shared" si="1"/>
        <v>#N/A</v>
      </c>
      <c r="J15" t="e">
        <f t="shared" si="2"/>
        <v>#N/A</v>
      </c>
      <c r="K15" t="e">
        <f t="shared" si="3"/>
        <v>#N/A</v>
      </c>
      <c r="L15">
        <f t="shared" si="4"/>
        <v>0.121642</v>
      </c>
      <c r="M15">
        <f t="shared" si="5"/>
        <v>0.158246</v>
      </c>
    </row>
    <row r="16" spans="1:13" ht="12.75">
      <c r="A16">
        <v>161</v>
      </c>
      <c r="B16">
        <f>VLOOKUP($A16,All!$A$4:$G$110,2,FALSE)</f>
        <v>61</v>
      </c>
      <c r="C16">
        <f>VLOOKUP($A16,All!$A$4:$G$110,3,FALSE)</f>
        <v>0.10501</v>
      </c>
      <c r="D16">
        <f>VLOOKUP($A16,All!$A$4:$G$110,4,FALSE)</f>
        <v>0.118465</v>
      </c>
      <c r="E16" t="str">
        <f>VLOOKUP($A16,All!$A$4:$G$110,5,FALSE)</f>
        <v>lb</v>
      </c>
      <c r="F16" t="str">
        <f>VLOOKUP($A16,All!$A$4:$G$110,6,FALSE)</f>
        <v>sal</v>
      </c>
      <c r="G16" t="str">
        <f>VLOOKUP($A16,All!$A$4:$G$110,7,FALSE)</f>
        <v>maqu</v>
      </c>
      <c r="H16" t="e">
        <f t="shared" si="0"/>
        <v>#N/A</v>
      </c>
      <c r="I16" t="e">
        <f t="shared" si="1"/>
        <v>#N/A</v>
      </c>
      <c r="J16" t="e">
        <f t="shared" si="2"/>
        <v>#N/A</v>
      </c>
      <c r="K16" t="e">
        <f t="shared" si="3"/>
        <v>#N/A</v>
      </c>
      <c r="L16">
        <f t="shared" si="4"/>
        <v>0.118465</v>
      </c>
      <c r="M16">
        <f t="shared" si="5"/>
        <v>0.10501</v>
      </c>
    </row>
    <row r="17" spans="1:13" ht="12.75">
      <c r="A17">
        <v>162</v>
      </c>
      <c r="B17">
        <f>VLOOKUP($A17,All!$A$4:$G$110,2,FALSE)</f>
        <v>61</v>
      </c>
      <c r="C17">
        <f>VLOOKUP($A17,All!$A$4:$G$110,3,FALSE)</f>
        <v>0.112565</v>
      </c>
      <c r="D17">
        <f>VLOOKUP($A17,All!$A$4:$G$110,4,FALSE)</f>
        <v>0.118465</v>
      </c>
      <c r="E17" t="str">
        <f>VLOOKUP($A17,All!$A$4:$G$110,5,FALSE)</f>
        <v>lb</v>
      </c>
      <c r="F17" t="str">
        <f>VLOOKUP($A17,All!$A$4:$G$110,6,FALSE)</f>
        <v>sal</v>
      </c>
      <c r="G17" t="str">
        <f>VLOOKUP($A17,All!$A$4:$G$110,7,FALSE)</f>
        <v>maqu</v>
      </c>
      <c r="H17" t="e">
        <f t="shared" si="0"/>
        <v>#N/A</v>
      </c>
      <c r="I17" t="e">
        <f t="shared" si="1"/>
        <v>#N/A</v>
      </c>
      <c r="J17" t="e">
        <f t="shared" si="2"/>
        <v>#N/A</v>
      </c>
      <c r="K17" t="e">
        <f t="shared" si="3"/>
        <v>#N/A</v>
      </c>
      <c r="L17">
        <f t="shared" si="4"/>
        <v>0.118465</v>
      </c>
      <c r="M17">
        <f t="shared" si="5"/>
        <v>0.112565</v>
      </c>
    </row>
    <row r="18" spans="1:13" ht="12.75">
      <c r="A18">
        <v>163</v>
      </c>
      <c r="B18">
        <f>VLOOKUP($A18,All!$A$4:$G$110,2,FALSE)</f>
        <v>61</v>
      </c>
      <c r="C18">
        <f>VLOOKUP($A18,All!$A$4:$G$110,3,FALSE)</f>
        <v>0.113277</v>
      </c>
      <c r="D18">
        <f>VLOOKUP($A18,All!$A$4:$G$110,4,FALSE)</f>
        <v>0.120429</v>
      </c>
      <c r="E18" t="str">
        <f>VLOOKUP($A18,All!$A$4:$G$110,5,FALSE)</f>
        <v>lb</v>
      </c>
      <c r="F18" t="str">
        <f>VLOOKUP($A18,All!$A$4:$G$110,6,FALSE)</f>
        <v>sal</v>
      </c>
      <c r="G18" t="str">
        <f>VLOOKUP($A18,All!$A$4:$G$110,7,FALSE)</f>
        <v>wijn</v>
      </c>
      <c r="H18">
        <f t="shared" si="0"/>
        <v>0.120429</v>
      </c>
      <c r="I18" t="e">
        <f t="shared" si="1"/>
        <v>#N/A</v>
      </c>
      <c r="J18" t="e">
        <f t="shared" si="2"/>
        <v>#N/A</v>
      </c>
      <c r="K18" t="e">
        <f t="shared" si="3"/>
        <v>#N/A</v>
      </c>
      <c r="L18" t="e">
        <f t="shared" si="4"/>
        <v>#N/A</v>
      </c>
      <c r="M18">
        <f t="shared" si="5"/>
        <v>0.113277</v>
      </c>
    </row>
    <row r="19" spans="1:13" ht="12.75">
      <c r="A19">
        <v>166</v>
      </c>
      <c r="B19">
        <f>VLOOKUP($A19,All!$A$4:$G$110,2,FALSE)</f>
        <v>61</v>
      </c>
      <c r="C19">
        <f>VLOOKUP($A19,All!$A$4:$G$110,3,FALSE)</f>
        <v>0.075862</v>
      </c>
      <c r="D19">
        <f>VLOOKUP($A19,All!$A$4:$G$110,4,FALSE)</f>
        <v>0.118465</v>
      </c>
      <c r="E19" t="str">
        <f>VLOOKUP($A19,All!$A$4:$G$110,5,FALSE)</f>
        <v>lb</v>
      </c>
      <c r="F19" t="str">
        <f>VLOOKUP($A19,All!$A$4:$G$110,6,FALSE)</f>
        <v>ssl</v>
      </c>
      <c r="G19" t="str">
        <f>VLOOKUP($A19,All!$A$4:$G$110,7,FALSE)</f>
        <v>maqu</v>
      </c>
      <c r="H19" t="e">
        <f t="shared" si="0"/>
        <v>#N/A</v>
      </c>
      <c r="I19" t="e">
        <f t="shared" si="1"/>
        <v>#N/A</v>
      </c>
      <c r="J19" t="e">
        <f t="shared" si="2"/>
        <v>#N/A</v>
      </c>
      <c r="K19" t="e">
        <f t="shared" si="3"/>
        <v>#N/A</v>
      </c>
      <c r="L19">
        <f t="shared" si="4"/>
        <v>0.118465</v>
      </c>
      <c r="M19">
        <f t="shared" si="5"/>
        <v>0.075862</v>
      </c>
    </row>
    <row r="20" spans="1:13" ht="12.75">
      <c r="A20">
        <v>169</v>
      </c>
      <c r="B20">
        <f>VLOOKUP($A20,All!$A$4:$G$110,2,FALSE)</f>
        <v>61</v>
      </c>
      <c r="C20">
        <f>VLOOKUP($A20,All!$A$4:$G$110,3,FALSE)</f>
        <v>0.077776</v>
      </c>
      <c r="D20">
        <f>VLOOKUP($A20,All!$A$4:$G$110,4,FALSE)</f>
        <v>0.118465</v>
      </c>
      <c r="E20" t="str">
        <f>VLOOKUP($A20,All!$A$4:$G$110,5,FALSE)</f>
        <v>lb</v>
      </c>
      <c r="F20" t="str">
        <f>VLOOKUP($A20,All!$A$4:$G$110,6,FALSE)</f>
        <v>sl</v>
      </c>
      <c r="G20" t="str">
        <f>VLOOKUP($A20,All!$A$4:$G$110,7,FALSE)</f>
        <v>maqu</v>
      </c>
      <c r="H20" t="e">
        <f t="shared" si="0"/>
        <v>#N/A</v>
      </c>
      <c r="I20" t="e">
        <f t="shared" si="1"/>
        <v>#N/A</v>
      </c>
      <c r="J20" t="e">
        <f t="shared" si="2"/>
        <v>#N/A</v>
      </c>
      <c r="K20" t="e">
        <f t="shared" si="3"/>
        <v>#N/A</v>
      </c>
      <c r="L20">
        <f t="shared" si="4"/>
        <v>0.118465</v>
      </c>
      <c r="M20">
        <f t="shared" si="5"/>
        <v>0.077776</v>
      </c>
    </row>
    <row r="21" spans="1:13" ht="12.75">
      <c r="A21">
        <v>170</v>
      </c>
      <c r="B21">
        <f>VLOOKUP($A21,All!$A$4:$G$110,2,FALSE)</f>
        <v>61</v>
      </c>
      <c r="C21">
        <f>VLOOKUP($A21,All!$A$4:$G$110,3,FALSE)</f>
        <v>0.166984</v>
      </c>
      <c r="D21">
        <f>VLOOKUP($A21,All!$A$4:$G$110,4,FALSE)</f>
        <v>0.118465</v>
      </c>
      <c r="E21" t="str">
        <f>VLOOKUP($A21,All!$A$4:$G$110,5,FALSE)</f>
        <v>lb</v>
      </c>
      <c r="F21" t="str">
        <f>VLOOKUP($A21,All!$A$4:$G$110,6,FALSE)</f>
        <v>sl</v>
      </c>
      <c r="G21" t="str">
        <f>VLOOKUP($A21,All!$A$4:$G$110,7,FALSE)</f>
        <v>maqu</v>
      </c>
      <c r="H21" t="e">
        <f t="shared" si="0"/>
        <v>#N/A</v>
      </c>
      <c r="I21" t="e">
        <f t="shared" si="1"/>
        <v>#N/A</v>
      </c>
      <c r="J21" t="e">
        <f t="shared" si="2"/>
        <v>#N/A</v>
      </c>
      <c r="K21" t="e">
        <f t="shared" si="3"/>
        <v>#N/A</v>
      </c>
      <c r="L21">
        <f t="shared" si="4"/>
        <v>0.118465</v>
      </c>
      <c r="M21">
        <f t="shared" si="5"/>
        <v>0.166984</v>
      </c>
    </row>
    <row r="22" spans="1:13" ht="12.75">
      <c r="A22">
        <v>186</v>
      </c>
      <c r="B22">
        <f>VLOOKUP($A22,All!$A$4:$G$110,2,FALSE)</f>
        <v>65</v>
      </c>
      <c r="C22">
        <f>VLOOKUP($A22,All!$A$4:$G$110,3,FALSE)</f>
        <v>0.092415</v>
      </c>
      <c r="D22">
        <f>VLOOKUP($A22,All!$A$4:$G$110,4,FALSE)</f>
        <v>0.159162</v>
      </c>
      <c r="E22" t="str">
        <f>VLOOKUP($A22,All!$A$4:$G$110,5,FALSE)</f>
        <v>lb</v>
      </c>
      <c r="F22" t="str">
        <f>VLOOKUP($A22,All!$A$4:$G$110,6,FALSE)</f>
        <v>sal</v>
      </c>
      <c r="G22" t="str">
        <f>VLOOKUP($A22,All!$A$4:$G$110,7,FALSE)</f>
        <v>gras</v>
      </c>
      <c r="H22" t="e">
        <f t="shared" si="0"/>
        <v>#N/A</v>
      </c>
      <c r="I22">
        <f t="shared" si="1"/>
        <v>0.159162</v>
      </c>
      <c r="J22" t="e">
        <f t="shared" si="2"/>
        <v>#N/A</v>
      </c>
      <c r="K22" t="e">
        <f t="shared" si="3"/>
        <v>#N/A</v>
      </c>
      <c r="L22" t="e">
        <f t="shared" si="4"/>
        <v>#N/A</v>
      </c>
      <c r="M22">
        <f t="shared" si="5"/>
        <v>0.092415</v>
      </c>
    </row>
    <row r="23" spans="1:13" ht="12.75">
      <c r="A23">
        <v>190</v>
      </c>
      <c r="B23">
        <f>VLOOKUP($A23,All!$A$4:$G$110,2,FALSE)</f>
        <v>65</v>
      </c>
      <c r="C23">
        <f>VLOOKUP($A23,All!$A$4:$G$110,3,FALSE)</f>
        <v>0.213547</v>
      </c>
      <c r="D23">
        <f>VLOOKUP($A23,All!$A$4:$G$110,4,FALSE)</f>
        <v>0.170438</v>
      </c>
      <c r="E23" t="str">
        <f>VLOOKUP($A23,All!$A$4:$G$110,5,FALSE)</f>
        <v>lb</v>
      </c>
      <c r="F23" t="str">
        <f>VLOOKUP($A23,All!$A$4:$G$110,6,FALSE)</f>
        <v>l</v>
      </c>
      <c r="G23" t="str">
        <f>VLOOKUP($A23,All!$A$4:$G$110,7,FALSE)</f>
        <v>wijn</v>
      </c>
      <c r="H23">
        <f t="shared" si="0"/>
        <v>0.170438</v>
      </c>
      <c r="I23" t="e">
        <f t="shared" si="1"/>
        <v>#N/A</v>
      </c>
      <c r="J23" t="e">
        <f t="shared" si="2"/>
        <v>#N/A</v>
      </c>
      <c r="K23" t="e">
        <f t="shared" si="3"/>
        <v>#N/A</v>
      </c>
      <c r="L23" t="e">
        <f t="shared" si="4"/>
        <v>#N/A</v>
      </c>
      <c r="M23">
        <f t="shared" si="5"/>
        <v>0.213547</v>
      </c>
    </row>
    <row r="24" spans="1:13" ht="12.75">
      <c r="A24">
        <v>191</v>
      </c>
      <c r="B24">
        <f>VLOOKUP($A24,All!$A$4:$G$110,2,FALSE)</f>
        <v>65</v>
      </c>
      <c r="C24">
        <f>VLOOKUP($A24,All!$A$4:$G$110,3,FALSE)</f>
        <v>0.138467</v>
      </c>
      <c r="D24">
        <f>VLOOKUP($A24,All!$A$4:$G$110,4,FALSE)</f>
        <v>0.159162</v>
      </c>
      <c r="E24" t="str">
        <f>VLOOKUP($A24,All!$A$4:$G$110,5,FALSE)</f>
        <v>lb</v>
      </c>
      <c r="F24" t="str">
        <f>VLOOKUP($A24,All!$A$4:$G$110,6,FALSE)</f>
        <v>sl</v>
      </c>
      <c r="G24" t="str">
        <f>VLOOKUP($A24,All!$A$4:$G$110,7,FALSE)</f>
        <v>gras</v>
      </c>
      <c r="H24" t="e">
        <f t="shared" si="0"/>
        <v>#N/A</v>
      </c>
      <c r="I24">
        <f t="shared" si="1"/>
        <v>0.159162</v>
      </c>
      <c r="J24" t="e">
        <f t="shared" si="2"/>
        <v>#N/A</v>
      </c>
      <c r="K24" t="e">
        <f t="shared" si="3"/>
        <v>#N/A</v>
      </c>
      <c r="L24" t="e">
        <f t="shared" si="4"/>
        <v>#N/A</v>
      </c>
      <c r="M24">
        <f t="shared" si="5"/>
        <v>0.138467</v>
      </c>
    </row>
    <row r="25" spans="1:13" ht="12.75">
      <c r="A25">
        <v>218</v>
      </c>
      <c r="B25">
        <f>VLOOKUP($A25,All!$A$4:$G$110,2,FALSE)</f>
        <v>69</v>
      </c>
      <c r="C25">
        <f>VLOOKUP($A25,All!$A$4:$G$110,3,FALSE)</f>
        <v>0.142826</v>
      </c>
      <c r="D25">
        <f>VLOOKUP($A25,All!$A$4:$G$110,4,FALSE)</f>
        <v>0.163126</v>
      </c>
      <c r="E25" t="str">
        <f>VLOOKUP($A25,All!$A$4:$G$110,5,FALSE)</f>
        <v>lb</v>
      </c>
      <c r="F25" t="str">
        <f>VLOOKUP($A25,All!$A$4:$G$110,6,FALSE)</f>
        <v>sl</v>
      </c>
      <c r="G25" t="str">
        <f>VLOOKUP($A25,All!$A$4:$G$110,7,FALSE)</f>
        <v>maqu</v>
      </c>
      <c r="H25" t="e">
        <f t="shared" si="0"/>
        <v>#N/A</v>
      </c>
      <c r="I25" t="e">
        <f t="shared" si="1"/>
        <v>#N/A</v>
      </c>
      <c r="J25" t="e">
        <f t="shared" si="2"/>
        <v>#N/A</v>
      </c>
      <c r="K25" t="e">
        <f t="shared" si="3"/>
        <v>#N/A</v>
      </c>
      <c r="L25">
        <f t="shared" si="4"/>
        <v>0.163126</v>
      </c>
      <c r="M25">
        <f t="shared" si="5"/>
        <v>0.142826</v>
      </c>
    </row>
    <row r="26" spans="3:13" ht="12.75">
      <c r="C26">
        <v>0.35</v>
      </c>
      <c r="M26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28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 t="s">
        <v>9</v>
      </c>
      <c r="B1">
        <f>[1]!ENash(C5:C27,D5:D27)</f>
        <v>0.10223391018871318</v>
      </c>
      <c r="D1" t="s">
        <v>10</v>
      </c>
      <c r="E1">
        <f>RSQ(C5:C27,D5:D27)</f>
        <v>0.1337764226530868</v>
      </c>
    </row>
    <row r="3" spans="1:9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17</v>
      </c>
      <c r="I3" t="s">
        <v>22</v>
      </c>
    </row>
    <row r="4" spans="3:9" ht="12.75">
      <c r="C4">
        <v>0</v>
      </c>
      <c r="I4">
        <v>0</v>
      </c>
    </row>
    <row r="5" spans="1:9" ht="12.75">
      <c r="A5">
        <v>50</v>
      </c>
      <c r="B5">
        <f>VLOOKUP($A5,All!$A$4:$G$110,2,FALSE)</f>
        <v>42</v>
      </c>
      <c r="C5">
        <f>VLOOKUP($A5,All!$A$4:$G$110,3,FALSE)</f>
        <v>0.212876</v>
      </c>
      <c r="D5">
        <f>VLOOKUP($A5,All!$A$4:$G$110,4,FALSE)</f>
        <v>0.195184</v>
      </c>
      <c r="E5" t="str">
        <f>VLOOKUP($A5,All!$A$4:$G$110,5,FALSE)</f>
        <v>c</v>
      </c>
      <c r="F5" t="str">
        <f>VLOOKUP($A5,All!$A$4:$G$110,6,FALSE)</f>
        <v>sal</v>
      </c>
      <c r="G5" t="str">
        <f>VLOOKUP($A5,All!$A$4:$G$110,7,FALSE)</f>
        <v>wijn</v>
      </c>
      <c r="H5">
        <f aca="true" t="shared" si="0" ref="H5:H27">IF($G5="wijn",$D5,NA())</f>
        <v>0.195184</v>
      </c>
      <c r="I5">
        <f>C5</f>
        <v>0.212876</v>
      </c>
    </row>
    <row r="6" spans="1:9" ht="12.75">
      <c r="A6">
        <v>56</v>
      </c>
      <c r="B6">
        <f>VLOOKUP($A6,All!$A$4:$G$110,2,FALSE)</f>
        <v>42</v>
      </c>
      <c r="C6">
        <f>VLOOKUP($A6,All!$A$4:$G$110,3,FALSE)</f>
        <v>0.191683</v>
      </c>
      <c r="D6">
        <f>VLOOKUP($A6,All!$A$4:$G$110,4,FALSE)</f>
        <v>0.195184</v>
      </c>
      <c r="E6" t="str">
        <f>VLOOKUP($A6,All!$A$4:$G$110,5,FALSE)</f>
        <v>c</v>
      </c>
      <c r="F6" t="str">
        <f>VLOOKUP($A6,All!$A$4:$G$110,6,FALSE)</f>
        <v>sal</v>
      </c>
      <c r="G6" t="str">
        <f>VLOOKUP($A6,All!$A$4:$G$110,7,FALSE)</f>
        <v>wijn</v>
      </c>
      <c r="H6">
        <f t="shared" si="0"/>
        <v>0.195184</v>
      </c>
      <c r="I6">
        <f aca="true" t="shared" si="1" ref="I6:I27">C6</f>
        <v>0.191683</v>
      </c>
    </row>
    <row r="7" spans="1:9" ht="12.75">
      <c r="A7">
        <v>58</v>
      </c>
      <c r="B7">
        <f>VLOOKUP($A7,All!$A$4:$G$110,2,FALSE)</f>
        <v>43</v>
      </c>
      <c r="C7">
        <f>VLOOKUP($A7,All!$A$4:$G$110,3,FALSE)</f>
        <v>0.251904</v>
      </c>
      <c r="D7">
        <f>VLOOKUP($A7,All!$A$4:$G$110,4,FALSE)</f>
        <v>0.190497</v>
      </c>
      <c r="E7" t="str">
        <f>VLOOKUP($A7,All!$A$4:$G$110,5,FALSE)</f>
        <v>c</v>
      </c>
      <c r="F7" t="str">
        <f>VLOOKUP($A7,All!$A$4:$G$110,6,FALSE)</f>
        <v>l</v>
      </c>
      <c r="G7" t="str">
        <f>VLOOKUP($A7,All!$A$4:$G$110,7,FALSE)</f>
        <v>wijn</v>
      </c>
      <c r="H7">
        <f t="shared" si="0"/>
        <v>0.190497</v>
      </c>
      <c r="I7">
        <f t="shared" si="1"/>
        <v>0.251904</v>
      </c>
    </row>
    <row r="8" spans="1:9" ht="12.75">
      <c r="A8">
        <v>62</v>
      </c>
      <c r="B8">
        <f>VLOOKUP($A8,All!$A$4:$G$110,2,FALSE)</f>
        <v>43</v>
      </c>
      <c r="C8">
        <f>VLOOKUP($A8,All!$A$4:$G$110,3,FALSE)</f>
        <v>0.205541</v>
      </c>
      <c r="D8">
        <f>VLOOKUP($A8,All!$A$4:$G$110,4,FALSE)</f>
        <v>0.190497</v>
      </c>
      <c r="E8" t="str">
        <f>VLOOKUP($A8,All!$A$4:$G$110,5,FALSE)</f>
        <v>c</v>
      </c>
      <c r="F8" t="str">
        <f>VLOOKUP($A8,All!$A$4:$G$110,6,FALSE)</f>
        <v>l</v>
      </c>
      <c r="G8" t="str">
        <f>VLOOKUP($A8,All!$A$4:$G$110,7,FALSE)</f>
        <v>wijn</v>
      </c>
      <c r="H8">
        <f t="shared" si="0"/>
        <v>0.190497</v>
      </c>
      <c r="I8">
        <f t="shared" si="1"/>
        <v>0.205541</v>
      </c>
    </row>
    <row r="9" spans="1:9" ht="12.75">
      <c r="A9">
        <v>68</v>
      </c>
      <c r="B9">
        <f>VLOOKUP($A9,All!$A$4:$G$110,2,FALSE)</f>
        <v>45</v>
      </c>
      <c r="C9">
        <f>VLOOKUP($A9,All!$A$4:$G$110,3,FALSE)</f>
        <v>0.145892</v>
      </c>
      <c r="D9">
        <f>VLOOKUP($A9,All!$A$4:$G$110,4,FALSE)</f>
        <v>0.182091</v>
      </c>
      <c r="E9" t="str">
        <f>VLOOKUP($A9,All!$A$4:$G$110,5,FALSE)</f>
        <v>c</v>
      </c>
      <c r="F9" t="str">
        <f>VLOOKUP($A9,All!$A$4:$G$110,6,FALSE)</f>
        <v>l</v>
      </c>
      <c r="G9" t="str">
        <f>VLOOKUP($A9,All!$A$4:$G$110,7,FALSE)</f>
        <v>wijn</v>
      </c>
      <c r="H9">
        <f t="shared" si="0"/>
        <v>0.182091</v>
      </c>
      <c r="I9">
        <f t="shared" si="1"/>
        <v>0.145892</v>
      </c>
    </row>
    <row r="10" spans="1:9" ht="12.75">
      <c r="A10">
        <v>69</v>
      </c>
      <c r="B10">
        <f>VLOOKUP($A10,All!$A$4:$G$110,2,FALSE)</f>
        <v>45</v>
      </c>
      <c r="C10">
        <f>VLOOKUP($A10,All!$A$4:$G$110,3,FALSE)</f>
        <v>0.171553</v>
      </c>
      <c r="D10">
        <f>VLOOKUP($A10,All!$A$4:$G$110,4,FALSE)</f>
        <v>0.182091</v>
      </c>
      <c r="E10" t="str">
        <f>VLOOKUP($A10,All!$A$4:$G$110,5,FALSE)</f>
        <v>c</v>
      </c>
      <c r="F10" t="str">
        <f>VLOOKUP($A10,All!$A$4:$G$110,6,FALSE)</f>
        <v>ssl</v>
      </c>
      <c r="G10" t="str">
        <f>VLOOKUP($A10,All!$A$4:$G$110,7,FALSE)</f>
        <v>wijn</v>
      </c>
      <c r="H10">
        <f t="shared" si="0"/>
        <v>0.182091</v>
      </c>
      <c r="I10">
        <f t="shared" si="1"/>
        <v>0.171553</v>
      </c>
    </row>
    <row r="11" spans="1:9" ht="12.75">
      <c r="A11">
        <v>84</v>
      </c>
      <c r="B11">
        <f>VLOOKUP($A11,All!$A$4:$G$110,2,FALSE)</f>
        <v>47</v>
      </c>
      <c r="C11">
        <f>VLOOKUP($A11,All!$A$4:$G$110,3,FALSE)</f>
        <v>0.246403</v>
      </c>
      <c r="D11">
        <f>VLOOKUP($A11,All!$A$4:$G$110,4,FALSE)</f>
        <v>0.177155</v>
      </c>
      <c r="E11" t="str">
        <f>VLOOKUP($A11,All!$A$4:$G$110,5,FALSE)</f>
        <v>c</v>
      </c>
      <c r="F11" t="str">
        <f>VLOOKUP($A11,All!$A$4:$G$110,6,FALSE)</f>
        <v>cl</v>
      </c>
      <c r="G11" t="str">
        <f>VLOOKUP($A11,All!$A$4:$G$110,7,FALSE)</f>
        <v>wijn</v>
      </c>
      <c r="H11">
        <f t="shared" si="0"/>
        <v>0.177155</v>
      </c>
      <c r="I11">
        <f t="shared" si="1"/>
        <v>0.246403</v>
      </c>
    </row>
    <row r="12" spans="1:9" ht="12.75">
      <c r="A12">
        <v>85</v>
      </c>
      <c r="B12">
        <f>VLOOKUP($A12,All!$A$4:$G$110,2,FALSE)</f>
        <v>48</v>
      </c>
      <c r="C12">
        <f>VLOOKUP($A12,All!$A$4:$G$110,3,FALSE)</f>
        <v>0.176353</v>
      </c>
      <c r="D12">
        <f>VLOOKUP($A12,All!$A$4:$G$110,4,FALSE)</f>
        <v>0.174996</v>
      </c>
      <c r="E12" t="str">
        <f>VLOOKUP($A12,All!$A$4:$G$110,5,FALSE)</f>
        <v>c</v>
      </c>
      <c r="F12" t="str">
        <f>VLOOKUP($A12,All!$A$4:$G$110,6,FALSE)</f>
        <v>sl</v>
      </c>
      <c r="G12" t="str">
        <f>VLOOKUP($A12,All!$A$4:$G$110,7,FALSE)</f>
        <v>wijn</v>
      </c>
      <c r="H12">
        <f t="shared" si="0"/>
        <v>0.174996</v>
      </c>
      <c r="I12">
        <f t="shared" si="1"/>
        <v>0.176353</v>
      </c>
    </row>
    <row r="13" spans="1:9" ht="12.75">
      <c r="A13">
        <v>90</v>
      </c>
      <c r="B13">
        <f>VLOOKUP($A13,All!$A$4:$G$110,2,FALSE)</f>
        <v>49</v>
      </c>
      <c r="C13">
        <f>VLOOKUP($A13,All!$A$4:$G$110,3,FALSE)</f>
        <v>0.196182</v>
      </c>
      <c r="D13">
        <f>VLOOKUP($A13,All!$A$4:$G$110,4,FALSE)</f>
        <v>0.173511</v>
      </c>
      <c r="E13" t="str">
        <f>VLOOKUP($A13,All!$A$4:$G$110,5,FALSE)</f>
        <v>c</v>
      </c>
      <c r="F13" t="str">
        <f>VLOOKUP($A13,All!$A$4:$G$110,6,FALSE)</f>
        <v>sl</v>
      </c>
      <c r="G13" t="str">
        <f>VLOOKUP($A13,All!$A$4:$G$110,7,FALSE)</f>
        <v>wijn</v>
      </c>
      <c r="H13">
        <f t="shared" si="0"/>
        <v>0.173511</v>
      </c>
      <c r="I13">
        <f t="shared" si="1"/>
        <v>0.196182</v>
      </c>
    </row>
    <row r="14" spans="1:9" ht="12.75">
      <c r="A14">
        <v>95</v>
      </c>
      <c r="B14">
        <f>VLOOKUP($A14,All!$A$4:$G$110,2,FALSE)</f>
        <v>49</v>
      </c>
      <c r="C14">
        <f>VLOOKUP($A14,All!$A$4:$G$110,3,FALSE)</f>
        <v>0.212275</v>
      </c>
      <c r="D14">
        <f>VLOOKUP($A14,All!$A$4:$G$110,4,FALSE)</f>
        <v>0.173511</v>
      </c>
      <c r="E14" t="str">
        <f>VLOOKUP($A14,All!$A$4:$G$110,5,FALSE)</f>
        <v>c</v>
      </c>
      <c r="F14" t="str">
        <f>VLOOKUP($A14,All!$A$4:$G$110,6,FALSE)</f>
        <v>sl</v>
      </c>
      <c r="G14" t="str">
        <f>VLOOKUP($A14,All!$A$4:$G$110,7,FALSE)</f>
        <v>wijn</v>
      </c>
      <c r="H14">
        <f t="shared" si="0"/>
        <v>0.173511</v>
      </c>
      <c r="I14">
        <f t="shared" si="1"/>
        <v>0.212275</v>
      </c>
    </row>
    <row r="15" spans="1:9" ht="12.75">
      <c r="A15">
        <v>96</v>
      </c>
      <c r="B15">
        <f>VLOOKUP($A15,All!$A$4:$G$110,2,FALSE)</f>
        <v>49</v>
      </c>
      <c r="C15">
        <f>VLOOKUP($A15,All!$A$4:$G$110,3,FALSE)</f>
        <v>0.146493</v>
      </c>
      <c r="D15">
        <f>VLOOKUP($A15,All!$A$4:$G$110,4,FALSE)</f>
        <v>0.173511</v>
      </c>
      <c r="E15" t="str">
        <f>VLOOKUP($A15,All!$A$4:$G$110,5,FALSE)</f>
        <v>c</v>
      </c>
      <c r="F15" t="str">
        <f>VLOOKUP($A15,All!$A$4:$G$110,6,FALSE)</f>
        <v>sal</v>
      </c>
      <c r="G15" t="str">
        <f>VLOOKUP($A15,All!$A$4:$G$110,7,FALSE)</f>
        <v>wijn</v>
      </c>
      <c r="H15">
        <f t="shared" si="0"/>
        <v>0.173511</v>
      </c>
      <c r="I15">
        <f t="shared" si="1"/>
        <v>0.146493</v>
      </c>
    </row>
    <row r="16" spans="1:9" ht="12.75">
      <c r="A16">
        <v>98</v>
      </c>
      <c r="B16">
        <f>VLOOKUP($A16,All!$A$4:$G$110,2,FALSE)</f>
        <v>51</v>
      </c>
      <c r="C16">
        <f>VLOOKUP($A16,All!$A$4:$G$110,3,FALSE)</f>
        <v>0.172856</v>
      </c>
      <c r="D16">
        <f>VLOOKUP($A16,All!$A$4:$G$110,4,FALSE)</f>
        <v>0.171877</v>
      </c>
      <c r="E16" t="str">
        <f>VLOOKUP($A16,All!$A$4:$G$110,5,FALSE)</f>
        <v>c</v>
      </c>
      <c r="F16" t="str">
        <f>VLOOKUP($A16,All!$A$4:$G$110,6,FALSE)</f>
        <v>sl</v>
      </c>
      <c r="G16" t="str">
        <f>VLOOKUP($A16,All!$A$4:$G$110,7,FALSE)</f>
        <v>wijn</v>
      </c>
      <c r="H16">
        <f t="shared" si="0"/>
        <v>0.171877</v>
      </c>
      <c r="I16">
        <f t="shared" si="1"/>
        <v>0.172856</v>
      </c>
    </row>
    <row r="17" spans="1:9" ht="12.75">
      <c r="A17">
        <v>100</v>
      </c>
      <c r="B17">
        <f>VLOOKUP($A17,All!$A$4:$G$110,2,FALSE)</f>
        <v>51</v>
      </c>
      <c r="C17">
        <f>VLOOKUP($A17,All!$A$4:$G$110,3,FALSE)</f>
        <v>0.14983</v>
      </c>
      <c r="D17">
        <f>VLOOKUP($A17,All!$A$4:$G$110,4,FALSE)</f>
        <v>0.171877</v>
      </c>
      <c r="E17" t="str">
        <f>VLOOKUP($A17,All!$A$4:$G$110,5,FALSE)</f>
        <v>c</v>
      </c>
      <c r="F17" t="str">
        <f>VLOOKUP($A17,All!$A$4:$G$110,6,FALSE)</f>
        <v>l</v>
      </c>
      <c r="G17" t="str">
        <f>VLOOKUP($A17,All!$A$4:$G$110,7,FALSE)</f>
        <v>wijn</v>
      </c>
      <c r="H17">
        <f t="shared" si="0"/>
        <v>0.171877</v>
      </c>
      <c r="I17">
        <f t="shared" si="1"/>
        <v>0.14983</v>
      </c>
    </row>
    <row r="18" spans="1:9" ht="12.75">
      <c r="A18">
        <v>102</v>
      </c>
      <c r="B18">
        <f>VLOOKUP($A18,All!$A$4:$G$110,2,FALSE)</f>
        <v>51</v>
      </c>
      <c r="C18">
        <f>VLOOKUP($A18,All!$A$4:$G$110,3,FALSE)</f>
        <v>0.177846</v>
      </c>
      <c r="D18">
        <f>VLOOKUP($A18,All!$A$4:$G$110,4,FALSE)</f>
        <v>0.171877</v>
      </c>
      <c r="E18" t="str">
        <f>VLOOKUP($A18,All!$A$4:$G$110,5,FALSE)</f>
        <v>c</v>
      </c>
      <c r="F18" t="str">
        <f>VLOOKUP($A18,All!$A$4:$G$110,6,FALSE)</f>
        <v>ssl</v>
      </c>
      <c r="G18" t="str">
        <f>VLOOKUP($A18,All!$A$4:$G$110,7,FALSE)</f>
        <v>wijn</v>
      </c>
      <c r="H18">
        <f t="shared" si="0"/>
        <v>0.171877</v>
      </c>
      <c r="I18">
        <f t="shared" si="1"/>
        <v>0.177846</v>
      </c>
    </row>
    <row r="19" spans="1:9" ht="12.75">
      <c r="A19">
        <v>110</v>
      </c>
      <c r="B19">
        <f>VLOOKUP($A19,All!$A$4:$G$110,2,FALSE)</f>
        <v>53</v>
      </c>
      <c r="C19">
        <f>VLOOKUP($A19,All!$A$4:$G$110,3,FALSE)</f>
        <v>0.19496</v>
      </c>
      <c r="D19">
        <f>VLOOKUP($A19,All!$A$4:$G$110,4,FALSE)</f>
        <v>0.171462</v>
      </c>
      <c r="E19" t="str">
        <f>VLOOKUP($A19,All!$A$4:$G$110,5,FALSE)</f>
        <v>c</v>
      </c>
      <c r="F19" t="str">
        <f>VLOOKUP($A19,All!$A$4:$G$110,6,FALSE)</f>
        <v>ssl</v>
      </c>
      <c r="G19" t="str">
        <f>VLOOKUP($A19,All!$A$4:$G$110,7,FALSE)</f>
        <v>wijn</v>
      </c>
      <c r="H19">
        <f t="shared" si="0"/>
        <v>0.171462</v>
      </c>
      <c r="I19">
        <f t="shared" si="1"/>
        <v>0.19496</v>
      </c>
    </row>
    <row r="20" spans="1:9" ht="12.75">
      <c r="A20">
        <v>113</v>
      </c>
      <c r="B20">
        <f>VLOOKUP($A20,All!$A$4:$G$110,2,FALSE)</f>
        <v>53</v>
      </c>
      <c r="C20">
        <f>VLOOKUP($A20,All!$A$4:$G$110,3,FALSE)</f>
        <v>0.114228</v>
      </c>
      <c r="D20">
        <f>VLOOKUP($A20,All!$A$4:$G$110,4,FALSE)</f>
        <v>0.171462</v>
      </c>
      <c r="E20" t="str">
        <f>VLOOKUP($A20,All!$A$4:$G$110,5,FALSE)</f>
        <v>c</v>
      </c>
      <c r="F20" t="str">
        <f>VLOOKUP($A20,All!$A$4:$G$110,6,FALSE)</f>
        <v>ls</v>
      </c>
      <c r="G20" t="str">
        <f>VLOOKUP($A20,All!$A$4:$G$110,7,FALSE)</f>
        <v>wijn</v>
      </c>
      <c r="H20">
        <f t="shared" si="0"/>
        <v>0.171462</v>
      </c>
      <c r="I20">
        <f t="shared" si="1"/>
        <v>0.114228</v>
      </c>
    </row>
    <row r="21" spans="1:9" ht="12.75">
      <c r="A21">
        <v>116</v>
      </c>
      <c r="B21">
        <f>VLOOKUP($A21,All!$A$4:$G$110,2,FALSE)</f>
        <v>53</v>
      </c>
      <c r="C21">
        <f>VLOOKUP($A21,All!$A$4:$G$110,3,FALSE)</f>
        <v>0.177725</v>
      </c>
      <c r="D21">
        <f>VLOOKUP($A21,All!$A$4:$G$110,4,FALSE)</f>
        <v>0.171462</v>
      </c>
      <c r="E21" t="str">
        <f>VLOOKUP($A21,All!$A$4:$G$110,5,FALSE)</f>
        <v>c</v>
      </c>
      <c r="F21" t="str">
        <f>VLOOKUP($A21,All!$A$4:$G$110,6,FALSE)</f>
        <v>sal</v>
      </c>
      <c r="G21" t="str">
        <f>VLOOKUP($A21,All!$A$4:$G$110,7,FALSE)</f>
        <v>wijn</v>
      </c>
      <c r="H21">
        <f t="shared" si="0"/>
        <v>0.171462</v>
      </c>
      <c r="I21">
        <f t="shared" si="1"/>
        <v>0.177725</v>
      </c>
    </row>
    <row r="22" spans="1:9" ht="12.75">
      <c r="A22">
        <v>119</v>
      </c>
      <c r="B22">
        <f>VLOOKUP($A22,All!$A$4:$G$110,2,FALSE)</f>
        <v>53</v>
      </c>
      <c r="C22">
        <f>VLOOKUP($A22,All!$A$4:$G$110,3,FALSE)</f>
        <v>0.168176</v>
      </c>
      <c r="D22">
        <f>VLOOKUP($A22,All!$A$4:$G$110,4,FALSE)</f>
        <v>0.171462</v>
      </c>
      <c r="E22" t="str">
        <f>VLOOKUP($A22,All!$A$4:$G$110,5,FALSE)</f>
        <v>c</v>
      </c>
      <c r="F22" t="str">
        <f>VLOOKUP($A22,All!$A$4:$G$110,6,FALSE)</f>
        <v>sal</v>
      </c>
      <c r="G22" t="str">
        <f>VLOOKUP($A22,All!$A$4:$G$110,7,FALSE)</f>
        <v>wijn</v>
      </c>
      <c r="H22">
        <f t="shared" si="0"/>
        <v>0.171462</v>
      </c>
      <c r="I22">
        <f t="shared" si="1"/>
        <v>0.168176</v>
      </c>
    </row>
    <row r="23" spans="1:9" ht="12.75">
      <c r="A23">
        <v>154</v>
      </c>
      <c r="B23">
        <f>VLOOKUP($A23,All!$A$4:$G$110,2,FALSE)</f>
        <v>59</v>
      </c>
      <c r="C23">
        <f>VLOOKUP($A23,All!$A$4:$G$110,3,FALSE)</f>
        <v>0.146403</v>
      </c>
      <c r="D23">
        <f>VLOOKUP($A23,All!$A$4:$G$110,4,FALSE)</f>
        <v>0.161926</v>
      </c>
      <c r="E23" t="str">
        <f>VLOOKUP($A23,All!$A$4:$G$110,5,FALSE)</f>
        <v>c</v>
      </c>
      <c r="F23" t="str">
        <f>VLOOKUP($A23,All!$A$4:$G$110,6,FALSE)</f>
        <v>ssl</v>
      </c>
      <c r="G23" t="str">
        <f>VLOOKUP($A23,All!$A$4:$G$110,7,FALSE)</f>
        <v>wijn</v>
      </c>
      <c r="H23">
        <f t="shared" si="0"/>
        <v>0.161926</v>
      </c>
      <c r="I23">
        <f t="shared" si="1"/>
        <v>0.146403</v>
      </c>
    </row>
    <row r="24" spans="1:9" ht="12.75">
      <c r="A24">
        <v>174</v>
      </c>
      <c r="B24">
        <f>VLOOKUP($A24,All!$A$4:$G$110,2,FALSE)</f>
        <v>63</v>
      </c>
      <c r="C24">
        <f>VLOOKUP($A24,All!$A$4:$G$110,3,FALSE)</f>
        <v>0.126703</v>
      </c>
      <c r="D24">
        <f>VLOOKUP($A24,All!$A$4:$G$110,4,FALSE)</f>
        <v>0.169393</v>
      </c>
      <c r="E24" t="str">
        <f>VLOOKUP($A24,All!$A$4:$G$110,5,FALSE)</f>
        <v>c</v>
      </c>
      <c r="F24" t="str">
        <f>VLOOKUP($A24,All!$A$4:$G$110,6,FALSE)</f>
        <v>sl</v>
      </c>
      <c r="G24" t="str">
        <f>VLOOKUP($A24,All!$A$4:$G$110,7,FALSE)</f>
        <v>wijn</v>
      </c>
      <c r="H24">
        <f t="shared" si="0"/>
        <v>0.169393</v>
      </c>
      <c r="I24">
        <f t="shared" si="1"/>
        <v>0.126703</v>
      </c>
    </row>
    <row r="25" spans="1:9" ht="12.75">
      <c r="A25">
        <v>199</v>
      </c>
      <c r="B25">
        <f>VLOOKUP($A25,All!$A$4:$G$110,2,FALSE)</f>
        <v>67</v>
      </c>
      <c r="C25">
        <f>VLOOKUP($A25,All!$A$4:$G$110,3,FALSE)</f>
        <v>0.113317</v>
      </c>
      <c r="D25">
        <f>VLOOKUP($A25,All!$A$4:$G$110,4,FALSE)</f>
        <v>0.181809</v>
      </c>
      <c r="E25" t="str">
        <f>VLOOKUP($A25,All!$A$4:$G$110,5,FALSE)</f>
        <v>c</v>
      </c>
      <c r="F25" t="str">
        <f>VLOOKUP($A25,All!$A$4:$G$110,6,FALSE)</f>
        <v>sl</v>
      </c>
      <c r="G25" t="str">
        <f>VLOOKUP($A25,All!$A$4:$G$110,7,FALSE)</f>
        <v>wijn</v>
      </c>
      <c r="H25">
        <f t="shared" si="0"/>
        <v>0.181809</v>
      </c>
      <c r="I25">
        <f t="shared" si="1"/>
        <v>0.113317</v>
      </c>
    </row>
    <row r="26" spans="1:9" ht="12.75">
      <c r="A26">
        <v>223</v>
      </c>
      <c r="B26">
        <f>VLOOKUP($A26,All!$A$4:$G$110,2,FALSE)</f>
        <v>48</v>
      </c>
      <c r="C26">
        <f>VLOOKUP($A26,All!$A$4:$G$110,3,FALSE)</f>
        <v>0.226483</v>
      </c>
      <c r="D26">
        <f>VLOOKUP($A26,All!$A$4:$G$110,4,FALSE)</f>
        <v>0.174996</v>
      </c>
      <c r="E26" t="str">
        <f>VLOOKUP($A26,All!$A$4:$G$110,5,FALSE)</f>
        <v>c</v>
      </c>
      <c r="F26" t="str">
        <f>VLOOKUP($A26,All!$A$4:$G$110,6,FALSE)</f>
        <v>l</v>
      </c>
      <c r="G26" t="str">
        <f>VLOOKUP($A26,All!$A$4:$G$110,7,FALSE)</f>
        <v>wijn</v>
      </c>
      <c r="H26">
        <f t="shared" si="0"/>
        <v>0.174996</v>
      </c>
      <c r="I26">
        <f t="shared" si="1"/>
        <v>0.226483</v>
      </c>
    </row>
    <row r="27" spans="1:9" ht="12.75">
      <c r="A27">
        <v>226</v>
      </c>
      <c r="B27">
        <f>VLOOKUP($A27,All!$A$4:$G$110,2,FALSE)</f>
        <v>52</v>
      </c>
      <c r="C27">
        <f>VLOOKUP($A27,All!$A$4:$G$110,3,FALSE)</f>
        <v>0.234409</v>
      </c>
      <c r="D27">
        <f>VLOOKUP($A27,All!$A$4:$G$110,4,FALSE)</f>
        <v>0.173557</v>
      </c>
      <c r="E27" t="str">
        <f>VLOOKUP($A27,All!$A$4:$G$110,5,FALSE)</f>
        <v>c</v>
      </c>
      <c r="F27" t="str">
        <f>VLOOKUP($A27,All!$A$4:$G$110,6,FALSE)</f>
        <v>sal</v>
      </c>
      <c r="G27" t="str">
        <f>VLOOKUP($A27,All!$A$4:$G$110,7,FALSE)</f>
        <v>wijn</v>
      </c>
      <c r="H27">
        <f t="shared" si="0"/>
        <v>0.173557</v>
      </c>
      <c r="I27">
        <f t="shared" si="1"/>
        <v>0.234409</v>
      </c>
    </row>
    <row r="28" spans="3:9" ht="12.75">
      <c r="C28">
        <v>0.35</v>
      </c>
      <c r="I28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2">
      <selection activeCell="A25" sqref="A25"/>
    </sheetView>
  </sheetViews>
  <sheetFormatPr defaultColWidth="9.140625" defaultRowHeight="12.75"/>
  <cols>
    <col min="1" max="1" width="10.7109375" style="0" customWidth="1"/>
  </cols>
  <sheetData>
    <row r="1" ht="12.75">
      <c r="A1" t="s">
        <v>11</v>
      </c>
    </row>
    <row r="2" ht="12.75">
      <c r="A2" t="s">
        <v>16</v>
      </c>
    </row>
    <row r="3" spans="1:2" ht="12.75">
      <c r="A3" t="s">
        <v>12</v>
      </c>
      <c r="B3" s="1">
        <v>36143</v>
      </c>
    </row>
    <row r="4" spans="1:2" ht="12.75">
      <c r="A4" t="s">
        <v>13</v>
      </c>
      <c r="B4" t="s">
        <v>23</v>
      </c>
    </row>
    <row r="5" ht="12.75">
      <c r="A5" t="s">
        <v>40</v>
      </c>
    </row>
    <row r="6" ht="12.75">
      <c r="A6" t="s">
        <v>42</v>
      </c>
    </row>
    <row r="7" spans="1:2" ht="12.75">
      <c r="A7" t="s">
        <v>14</v>
      </c>
      <c r="B7" t="s">
        <v>15</v>
      </c>
    </row>
    <row r="8" spans="1:2" ht="12.75">
      <c r="A8" t="s">
        <v>24</v>
      </c>
      <c r="B8" t="s">
        <v>41</v>
      </c>
    </row>
    <row r="9" spans="1:2" ht="12.75">
      <c r="A9" t="s">
        <v>25</v>
      </c>
      <c r="B9">
        <v>0.3</v>
      </c>
    </row>
    <row r="10" spans="1:2" ht="12.75">
      <c r="A10" t="s">
        <v>26</v>
      </c>
      <c r="B10">
        <v>0.7</v>
      </c>
    </row>
    <row r="11" spans="1:2" ht="12.75">
      <c r="A11" t="s">
        <v>39</v>
      </c>
      <c r="B11">
        <v>0.3</v>
      </c>
    </row>
    <row r="12" spans="1:2" ht="12.75">
      <c r="A12" t="s">
        <v>38</v>
      </c>
      <c r="B12" t="s">
        <v>43</v>
      </c>
    </row>
    <row r="13" ht="12.75">
      <c r="A13" t="s">
        <v>44</v>
      </c>
    </row>
    <row r="16" ht="18">
      <c r="A16" s="3" t="s">
        <v>27</v>
      </c>
    </row>
    <row r="17" ht="12.75">
      <c r="A17" s="2"/>
    </row>
    <row r="18" spans="1:3" ht="12.75">
      <c r="A18" s="4"/>
      <c r="B18" s="5" t="s">
        <v>35</v>
      </c>
      <c r="C18" s="5" t="s">
        <v>36</v>
      </c>
    </row>
    <row r="19" spans="1:3" ht="12.75">
      <c r="A19" s="5" t="s">
        <v>34</v>
      </c>
      <c r="B19" s="4">
        <f>All!B1</f>
        <v>0.3180429176257345</v>
      </c>
      <c r="C19" s="4">
        <f>All!E1</f>
        <v>0.34600623167153133</v>
      </c>
    </row>
    <row r="20" spans="1:3" ht="12.75">
      <c r="A20" s="5" t="s">
        <v>30</v>
      </c>
      <c r="B20" s="4">
        <f>b!B1</f>
        <v>-0.53137457390878</v>
      </c>
      <c r="C20" s="4">
        <f>b!E1</f>
        <v>0.1640189499860406</v>
      </c>
    </row>
    <row r="21" spans="1:3" ht="12.75">
      <c r="A21" s="5" t="s">
        <v>31</v>
      </c>
      <c r="B21" s="4">
        <f>lb!B1</f>
        <v>0.35030582483271494</v>
      </c>
      <c r="C21" s="4">
        <f>lb!E1</f>
        <v>0.35299579593867575</v>
      </c>
    </row>
    <row r="22" spans="1:3" ht="12.75">
      <c r="A22" s="5" t="s">
        <v>29</v>
      </c>
      <c r="B22" s="4">
        <f>c!B1</f>
        <v>0.10223391018871318</v>
      </c>
      <c r="C22" s="4">
        <f>c!E1</f>
        <v>0.1337764226530868</v>
      </c>
    </row>
    <row r="23" spans="1:3" ht="12.75">
      <c r="A23" s="5" t="s">
        <v>28</v>
      </c>
      <c r="B23" s="4">
        <f>'cl'!B1</f>
        <v>0.5170055162406524</v>
      </c>
      <c r="C23" s="4">
        <f>'cl'!E1</f>
        <v>0.6548557458860526</v>
      </c>
    </row>
    <row r="24" spans="1:3" ht="12.75">
      <c r="A24" s="5"/>
      <c r="B24" s="4"/>
      <c r="C24" s="4"/>
    </row>
    <row r="25" spans="1:3" ht="12.75">
      <c r="A25" s="5" t="s">
        <v>32</v>
      </c>
      <c r="B25" s="4">
        <f>wijn!B1</f>
        <v>0.37304296826868855</v>
      </c>
      <c r="C25" s="4">
        <f>wijn!E1</f>
        <v>0.4261761241481379</v>
      </c>
    </row>
    <row r="26" spans="1:3" ht="12.75">
      <c r="A26" s="5" t="s">
        <v>33</v>
      </c>
      <c r="B26" s="4">
        <f>maquis!B1</f>
        <v>0.10393966072271037</v>
      </c>
      <c r="C26" s="4">
        <f>maquis!E1</f>
        <v>0.1573656854783516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3"/>
  <sheetViews>
    <sheetView workbookViewId="0" topLeftCell="A1">
      <selection activeCell="B8" sqref="B8"/>
    </sheetView>
  </sheetViews>
  <sheetFormatPr defaultColWidth="9.140625" defaultRowHeight="12.75"/>
  <sheetData>
    <row r="1" spans="1:5" ht="12.75">
      <c r="A1" t="s">
        <v>9</v>
      </c>
      <c r="B1">
        <f>[1]!ENash(C6:C42,D6:D42)</f>
        <v>0.5170055162406524</v>
      </c>
      <c r="D1" t="s">
        <v>10</v>
      </c>
      <c r="E1">
        <f>RSQ(C6:C42,D6:D42)</f>
        <v>0.6548557458860526</v>
      </c>
    </row>
    <row r="4" spans="1:13" ht="12.75">
      <c r="A4" t="s">
        <v>1</v>
      </c>
      <c r="B4" t="s">
        <v>2</v>
      </c>
      <c r="C4" t="s">
        <v>3</v>
      </c>
      <c r="D4" t="s">
        <v>5</v>
      </c>
      <c r="E4" t="s">
        <v>4</v>
      </c>
      <c r="F4" t="s">
        <v>6</v>
      </c>
      <c r="G4" t="s">
        <v>7</v>
      </c>
      <c r="H4" t="s">
        <v>17</v>
      </c>
      <c r="I4" t="s">
        <v>18</v>
      </c>
      <c r="J4" t="s">
        <v>19</v>
      </c>
      <c r="K4" t="s">
        <v>20</v>
      </c>
      <c r="L4" t="s">
        <v>21</v>
      </c>
      <c r="M4" t="s">
        <v>22</v>
      </c>
    </row>
    <row r="5" spans="3:13" ht="12.75">
      <c r="C5">
        <v>0</v>
      </c>
      <c r="M5">
        <v>0</v>
      </c>
    </row>
    <row r="6" spans="1:13" ht="12.75">
      <c r="A6">
        <v>1</v>
      </c>
      <c r="B6">
        <f>VLOOKUP($A6,All!$A$4:$G$110,2,FALSE)</f>
        <v>34</v>
      </c>
      <c r="C6">
        <f>VLOOKUP($A6,All!$A$4:$G$110,3,FALSE)</f>
        <v>0.27496</v>
      </c>
      <c r="D6">
        <f>VLOOKUP($A6,All!$A$4:$G$110,4,FALSE)</f>
        <v>0.231116</v>
      </c>
      <c r="E6" t="str">
        <f>VLOOKUP($A6,All!$A$4:$G$110,5,FALSE)</f>
        <v>cl</v>
      </c>
      <c r="F6" t="str">
        <f>VLOOKUP($A6,All!$A$4:$G$110,6,FALSE)</f>
        <v>l</v>
      </c>
      <c r="G6" t="str">
        <f>VLOOKUP($A6,All!$A$4:$G$110,7,FALSE)</f>
        <v>wijn</v>
      </c>
      <c r="H6">
        <f aca="true" t="shared" si="0" ref="H6:H42">IF($G6="wijn",$D6,NA())</f>
        <v>0.231116</v>
      </c>
      <c r="I6" t="e">
        <f aca="true" t="shared" si="1" ref="I6:I42">IF($G6="gras",$D6,NA())</f>
        <v>#N/A</v>
      </c>
      <c r="J6" t="e">
        <f aca="true" t="shared" si="2" ref="J6:J42">IF($G6="garr",$D6,NA())</f>
        <v>#N/A</v>
      </c>
      <c r="K6" t="e">
        <f aca="true" t="shared" si="3" ref="K6:K42">IF($G6="akkr",$D6,NA())</f>
        <v>#N/A</v>
      </c>
      <c r="L6" t="e">
        <f aca="true" t="shared" si="4" ref="L6:L42">IF($G6="maqu",$D6,NA())</f>
        <v>#N/A</v>
      </c>
      <c r="M6">
        <f>C6</f>
        <v>0.27496</v>
      </c>
    </row>
    <row r="7" spans="1:13" ht="12.75">
      <c r="A7">
        <v>2</v>
      </c>
      <c r="B7">
        <f>VLOOKUP($A7,All!$A$4:$G$110,2,FALSE)</f>
        <v>34</v>
      </c>
      <c r="C7">
        <f>VLOOKUP($A7,All!$A$4:$G$110,3,FALSE)</f>
        <v>0.311293</v>
      </c>
      <c r="D7">
        <f>VLOOKUP($A7,All!$A$4:$G$110,4,FALSE)</f>
        <v>0.231116</v>
      </c>
      <c r="E7" t="str">
        <f>VLOOKUP($A7,All!$A$4:$G$110,5,FALSE)</f>
        <v>cl</v>
      </c>
      <c r="F7" t="str">
        <f>VLOOKUP($A7,All!$A$4:$G$110,6,FALSE)</f>
        <v>sl</v>
      </c>
      <c r="G7" t="str">
        <f>VLOOKUP($A7,All!$A$4:$G$110,7,FALSE)</f>
        <v>wijn</v>
      </c>
      <c r="H7">
        <f t="shared" si="0"/>
        <v>0.231116</v>
      </c>
      <c r="I7" t="e">
        <f t="shared" si="1"/>
        <v>#N/A</v>
      </c>
      <c r="J7" t="e">
        <f t="shared" si="2"/>
        <v>#N/A</v>
      </c>
      <c r="K7" t="e">
        <f t="shared" si="3"/>
        <v>#N/A</v>
      </c>
      <c r="L7" t="e">
        <f t="shared" si="4"/>
        <v>#N/A</v>
      </c>
      <c r="M7">
        <f aca="true" t="shared" si="5" ref="M7:M42">C7</f>
        <v>0.311293</v>
      </c>
    </row>
    <row r="8" spans="1:13" ht="12.75">
      <c r="A8">
        <v>3</v>
      </c>
      <c r="B8">
        <f>VLOOKUP($A8,All!$A$4:$G$110,2,FALSE)</f>
        <v>34</v>
      </c>
      <c r="C8">
        <f>VLOOKUP($A8,All!$A$4:$G$110,3,FALSE)</f>
        <v>0.297475</v>
      </c>
      <c r="D8">
        <f>VLOOKUP($A8,All!$A$4:$G$110,4,FALSE)</f>
        <v>0.231116</v>
      </c>
      <c r="E8" t="str">
        <f>VLOOKUP($A8,All!$A$4:$G$110,5,FALSE)</f>
        <v>cl</v>
      </c>
      <c r="F8" t="str">
        <f>VLOOKUP($A8,All!$A$4:$G$110,6,FALSE)</f>
        <v>l</v>
      </c>
      <c r="G8" t="str">
        <f>VLOOKUP($A8,All!$A$4:$G$110,7,FALSE)</f>
        <v>wijn</v>
      </c>
      <c r="H8">
        <f t="shared" si="0"/>
        <v>0.231116</v>
      </c>
      <c r="I8" t="e">
        <f t="shared" si="1"/>
        <v>#N/A</v>
      </c>
      <c r="J8" t="e">
        <f t="shared" si="2"/>
        <v>#N/A</v>
      </c>
      <c r="K8" t="e">
        <f t="shared" si="3"/>
        <v>#N/A</v>
      </c>
      <c r="L8" t="e">
        <f t="shared" si="4"/>
        <v>#N/A</v>
      </c>
      <c r="M8">
        <f t="shared" si="5"/>
        <v>0.297475</v>
      </c>
    </row>
    <row r="9" spans="1:13" ht="12.75">
      <c r="A9">
        <v>5</v>
      </c>
      <c r="B9">
        <f>VLOOKUP($A9,All!$A$4:$G$110,2,FALSE)</f>
        <v>34</v>
      </c>
      <c r="C9">
        <f>VLOOKUP($A9,All!$A$4:$G$110,3,FALSE)</f>
        <v>0.287796</v>
      </c>
      <c r="D9">
        <f>VLOOKUP($A9,All!$A$4:$G$110,4,FALSE)</f>
        <v>0.231116</v>
      </c>
      <c r="E9" t="str">
        <f>VLOOKUP($A9,All!$A$4:$G$110,5,FALSE)</f>
        <v>cl</v>
      </c>
      <c r="F9" t="str">
        <f>VLOOKUP($A9,All!$A$4:$G$110,6,FALSE)</f>
        <v>l</v>
      </c>
      <c r="G9" t="str">
        <f>VLOOKUP($A9,All!$A$4:$G$110,7,FALSE)</f>
        <v>wijn</v>
      </c>
      <c r="H9">
        <f t="shared" si="0"/>
        <v>0.231116</v>
      </c>
      <c r="I9" t="e">
        <f t="shared" si="1"/>
        <v>#N/A</v>
      </c>
      <c r="J9" t="e">
        <f t="shared" si="2"/>
        <v>#N/A</v>
      </c>
      <c r="K9" t="e">
        <f t="shared" si="3"/>
        <v>#N/A</v>
      </c>
      <c r="L9" t="e">
        <f t="shared" si="4"/>
        <v>#N/A</v>
      </c>
      <c r="M9">
        <f t="shared" si="5"/>
        <v>0.287796</v>
      </c>
    </row>
    <row r="10" spans="1:13" ht="12.75">
      <c r="A10">
        <v>6</v>
      </c>
      <c r="B10">
        <f>VLOOKUP($A10,All!$A$4:$G$110,2,FALSE)</f>
        <v>34</v>
      </c>
      <c r="C10">
        <f>VLOOKUP($A10,All!$A$4:$G$110,3,FALSE)</f>
        <v>0.238497</v>
      </c>
      <c r="D10">
        <f>VLOOKUP($A10,All!$A$4:$G$110,4,FALSE)</f>
        <v>0.198831</v>
      </c>
      <c r="E10" t="str">
        <f>VLOOKUP($A10,All!$A$4:$G$110,5,FALSE)</f>
        <v>cl</v>
      </c>
      <c r="F10" t="str">
        <f>VLOOKUP($A10,All!$A$4:$G$110,6,FALSE)</f>
        <v>l</v>
      </c>
      <c r="G10" t="str">
        <f>VLOOKUP($A10,All!$A$4:$G$110,7,FALSE)</f>
        <v>gras</v>
      </c>
      <c r="H10" t="e">
        <f t="shared" si="0"/>
        <v>#N/A</v>
      </c>
      <c r="I10">
        <f t="shared" si="1"/>
        <v>0.198831</v>
      </c>
      <c r="J10" t="e">
        <f t="shared" si="2"/>
        <v>#N/A</v>
      </c>
      <c r="K10" t="e">
        <f t="shared" si="3"/>
        <v>#N/A</v>
      </c>
      <c r="L10" t="e">
        <f t="shared" si="4"/>
        <v>#N/A</v>
      </c>
      <c r="M10">
        <f t="shared" si="5"/>
        <v>0.238497</v>
      </c>
    </row>
    <row r="11" spans="1:13" ht="12.75">
      <c r="A11">
        <v>7</v>
      </c>
      <c r="B11">
        <f>VLOOKUP($A11,All!$A$4:$G$110,2,FALSE)</f>
        <v>35</v>
      </c>
      <c r="C11">
        <f>VLOOKUP($A11,All!$A$4:$G$110,3,FALSE)</f>
        <v>0.26483</v>
      </c>
      <c r="D11">
        <f>VLOOKUP($A11,All!$A$4:$G$110,4,FALSE)</f>
        <v>0.226584</v>
      </c>
      <c r="E11" t="str">
        <f>VLOOKUP($A11,All!$A$4:$G$110,5,FALSE)</f>
        <v>cl</v>
      </c>
      <c r="F11" t="str">
        <f>VLOOKUP($A11,All!$A$4:$G$110,6,FALSE)</f>
        <v>sl</v>
      </c>
      <c r="G11" t="str">
        <f>VLOOKUP($A11,All!$A$4:$G$110,7,FALSE)</f>
        <v>wijn</v>
      </c>
      <c r="H11">
        <f t="shared" si="0"/>
        <v>0.226584</v>
      </c>
      <c r="I11" t="e">
        <f t="shared" si="1"/>
        <v>#N/A</v>
      </c>
      <c r="J11" t="e">
        <f t="shared" si="2"/>
        <v>#N/A</v>
      </c>
      <c r="K11" t="e">
        <f t="shared" si="3"/>
        <v>#N/A</v>
      </c>
      <c r="L11" t="e">
        <f t="shared" si="4"/>
        <v>#N/A</v>
      </c>
      <c r="M11">
        <f t="shared" si="5"/>
        <v>0.26483</v>
      </c>
    </row>
    <row r="12" spans="1:13" ht="12.75">
      <c r="A12">
        <v>8</v>
      </c>
      <c r="B12">
        <f>VLOOKUP($A12,All!$A$4:$G$110,2,FALSE)</f>
        <v>35</v>
      </c>
      <c r="C12">
        <f>VLOOKUP($A12,All!$A$4:$G$110,3,FALSE)</f>
        <v>0.235</v>
      </c>
      <c r="D12">
        <f>VLOOKUP($A12,All!$A$4:$G$110,4,FALSE)</f>
        <v>0.226584</v>
      </c>
      <c r="E12" t="str">
        <f>VLOOKUP($A12,All!$A$4:$G$110,5,FALSE)</f>
        <v>cl</v>
      </c>
      <c r="F12" t="str">
        <f>VLOOKUP($A12,All!$A$4:$G$110,6,FALSE)</f>
        <v>l</v>
      </c>
      <c r="G12" t="str">
        <f>VLOOKUP($A12,All!$A$4:$G$110,7,FALSE)</f>
        <v>wijn</v>
      </c>
      <c r="H12">
        <f t="shared" si="0"/>
        <v>0.226584</v>
      </c>
      <c r="I12" t="e">
        <f t="shared" si="1"/>
        <v>#N/A</v>
      </c>
      <c r="J12" t="e">
        <f t="shared" si="2"/>
        <v>#N/A</v>
      </c>
      <c r="K12" t="e">
        <f t="shared" si="3"/>
        <v>#N/A</v>
      </c>
      <c r="L12" t="e">
        <f t="shared" si="4"/>
        <v>#N/A</v>
      </c>
      <c r="M12">
        <f t="shared" si="5"/>
        <v>0.235</v>
      </c>
    </row>
    <row r="13" spans="1:13" ht="12.75">
      <c r="A13">
        <v>9</v>
      </c>
      <c r="B13">
        <f>VLOOKUP($A13,All!$A$4:$G$110,2,FALSE)</f>
        <v>35</v>
      </c>
      <c r="C13">
        <f>VLOOKUP($A13,All!$A$4:$G$110,3,FALSE)</f>
        <v>0.319228</v>
      </c>
      <c r="D13">
        <f>VLOOKUP($A13,All!$A$4:$G$110,4,FALSE)</f>
        <v>0.226584</v>
      </c>
      <c r="E13" t="str">
        <f>VLOOKUP($A13,All!$A$4:$G$110,5,FALSE)</f>
        <v>cl</v>
      </c>
      <c r="F13" t="str">
        <f>VLOOKUP($A13,All!$A$4:$G$110,6,FALSE)</f>
        <v>l</v>
      </c>
      <c r="G13" t="str">
        <f>VLOOKUP($A13,All!$A$4:$G$110,7,FALSE)</f>
        <v>wijn</v>
      </c>
      <c r="H13">
        <f t="shared" si="0"/>
        <v>0.226584</v>
      </c>
      <c r="I13" t="e">
        <f t="shared" si="1"/>
        <v>#N/A</v>
      </c>
      <c r="J13" t="e">
        <f t="shared" si="2"/>
        <v>#N/A</v>
      </c>
      <c r="K13" t="e">
        <f t="shared" si="3"/>
        <v>#N/A</v>
      </c>
      <c r="L13" t="e">
        <f t="shared" si="4"/>
        <v>#N/A</v>
      </c>
      <c r="M13">
        <f t="shared" si="5"/>
        <v>0.319228</v>
      </c>
    </row>
    <row r="14" spans="1:13" ht="12.75">
      <c r="A14">
        <v>16</v>
      </c>
      <c r="B14">
        <f>VLOOKUP($A14,All!$A$4:$G$110,2,FALSE)</f>
        <v>36</v>
      </c>
      <c r="C14">
        <f>VLOOKUP($A14,All!$A$4:$G$110,3,FALSE)</f>
        <v>0.205631</v>
      </c>
      <c r="D14">
        <f>VLOOKUP($A14,All!$A$4:$G$110,4,FALSE)</f>
        <v>0.221709</v>
      </c>
      <c r="E14" t="str">
        <f>VLOOKUP($A14,All!$A$4:$G$110,5,FALSE)</f>
        <v>cl</v>
      </c>
      <c r="F14" t="str">
        <f>VLOOKUP($A14,All!$A$4:$G$110,6,FALSE)</f>
        <v>sl</v>
      </c>
      <c r="G14" t="str">
        <f>VLOOKUP($A14,All!$A$4:$G$110,7,FALSE)</f>
        <v>wijn</v>
      </c>
      <c r="H14">
        <f t="shared" si="0"/>
        <v>0.221709</v>
      </c>
      <c r="I14" t="e">
        <f t="shared" si="1"/>
        <v>#N/A</v>
      </c>
      <c r="J14" t="e">
        <f t="shared" si="2"/>
        <v>#N/A</v>
      </c>
      <c r="K14" t="e">
        <f t="shared" si="3"/>
        <v>#N/A</v>
      </c>
      <c r="L14" t="e">
        <f t="shared" si="4"/>
        <v>#N/A</v>
      </c>
      <c r="M14">
        <f t="shared" si="5"/>
        <v>0.205631</v>
      </c>
    </row>
    <row r="15" spans="1:13" ht="12.75">
      <c r="A15">
        <v>18</v>
      </c>
      <c r="B15">
        <f>VLOOKUP($A15,All!$A$4:$G$110,2,FALSE)</f>
        <v>36</v>
      </c>
      <c r="C15">
        <f>VLOOKUP($A15,All!$A$4:$G$110,3,FALSE)</f>
        <v>0.258287</v>
      </c>
      <c r="D15">
        <f>VLOOKUP($A15,All!$A$4:$G$110,4,FALSE)</f>
        <v>0.221709</v>
      </c>
      <c r="E15" t="str">
        <f>VLOOKUP($A15,All!$A$4:$G$110,5,FALSE)</f>
        <v>cl</v>
      </c>
      <c r="F15" t="str">
        <f>VLOOKUP($A15,All!$A$4:$G$110,6,FALSE)</f>
        <v>sl</v>
      </c>
      <c r="G15" t="str">
        <f>VLOOKUP($A15,All!$A$4:$G$110,7,FALSE)</f>
        <v>wijn</v>
      </c>
      <c r="H15">
        <f t="shared" si="0"/>
        <v>0.221709</v>
      </c>
      <c r="I15" t="e">
        <f t="shared" si="1"/>
        <v>#N/A</v>
      </c>
      <c r="J15" t="e">
        <f t="shared" si="2"/>
        <v>#N/A</v>
      </c>
      <c r="K15" t="e">
        <f t="shared" si="3"/>
        <v>#N/A</v>
      </c>
      <c r="L15" t="e">
        <f t="shared" si="4"/>
        <v>#N/A</v>
      </c>
      <c r="M15">
        <f t="shared" si="5"/>
        <v>0.258287</v>
      </c>
    </row>
    <row r="16" spans="1:13" ht="12.75">
      <c r="A16">
        <v>26</v>
      </c>
      <c r="B16">
        <f>VLOOKUP($A16,All!$A$4:$G$110,2,FALSE)</f>
        <v>37</v>
      </c>
      <c r="C16">
        <f>VLOOKUP($A16,All!$A$4:$G$110,3,FALSE)</f>
        <v>0.217014</v>
      </c>
      <c r="D16">
        <f>VLOOKUP($A16,All!$A$4:$G$110,4,FALSE)</f>
        <v>0.217432</v>
      </c>
      <c r="E16" t="str">
        <f>VLOOKUP($A16,All!$A$4:$G$110,5,FALSE)</f>
        <v>cl</v>
      </c>
      <c r="F16" t="str">
        <f>VLOOKUP($A16,All!$A$4:$G$110,6,FALSE)</f>
        <v>sl</v>
      </c>
      <c r="G16" t="str">
        <f>VLOOKUP($A16,All!$A$4:$G$110,7,FALSE)</f>
        <v>wijn</v>
      </c>
      <c r="H16">
        <f t="shared" si="0"/>
        <v>0.217432</v>
      </c>
      <c r="I16" t="e">
        <f t="shared" si="1"/>
        <v>#N/A</v>
      </c>
      <c r="J16" t="e">
        <f t="shared" si="2"/>
        <v>#N/A</v>
      </c>
      <c r="K16" t="e">
        <f t="shared" si="3"/>
        <v>#N/A</v>
      </c>
      <c r="L16" t="e">
        <f t="shared" si="4"/>
        <v>#N/A</v>
      </c>
      <c r="M16">
        <f t="shared" si="5"/>
        <v>0.217014</v>
      </c>
    </row>
    <row r="17" spans="1:13" ht="12.75">
      <c r="A17">
        <v>29</v>
      </c>
      <c r="B17">
        <f>VLOOKUP($A17,All!$A$4:$G$110,2,FALSE)</f>
        <v>37</v>
      </c>
      <c r="C17">
        <f>VLOOKUP($A17,All!$A$4:$G$110,3,FALSE)</f>
        <v>0.181202</v>
      </c>
      <c r="D17">
        <f>VLOOKUP($A17,All!$A$4:$G$110,4,FALSE)</f>
        <v>0.183675</v>
      </c>
      <c r="E17" t="str">
        <f>VLOOKUP($A17,All!$A$4:$G$110,5,FALSE)</f>
        <v>cl</v>
      </c>
      <c r="F17" t="str">
        <f>VLOOKUP($A17,All!$A$4:$G$110,6,FALSE)</f>
        <v>sal</v>
      </c>
      <c r="G17" t="str">
        <f>VLOOKUP($A17,All!$A$4:$G$110,7,FALSE)</f>
        <v>gras</v>
      </c>
      <c r="H17" t="e">
        <f t="shared" si="0"/>
        <v>#N/A</v>
      </c>
      <c r="I17">
        <f t="shared" si="1"/>
        <v>0.183675</v>
      </c>
      <c r="J17" t="e">
        <f t="shared" si="2"/>
        <v>#N/A</v>
      </c>
      <c r="K17" t="e">
        <f t="shared" si="3"/>
        <v>#N/A</v>
      </c>
      <c r="L17" t="e">
        <f t="shared" si="4"/>
        <v>#N/A</v>
      </c>
      <c r="M17">
        <f t="shared" si="5"/>
        <v>0.181202</v>
      </c>
    </row>
    <row r="18" spans="1:13" ht="12.75">
      <c r="A18">
        <v>31</v>
      </c>
      <c r="B18">
        <f>VLOOKUP($A18,All!$A$4:$G$110,2,FALSE)</f>
        <v>37</v>
      </c>
      <c r="C18">
        <f>VLOOKUP($A18,All!$A$4:$G$110,3,FALSE)</f>
        <v>0.146433</v>
      </c>
      <c r="D18">
        <f>VLOOKUP($A18,All!$A$4:$G$110,4,FALSE)</f>
        <v>0.180823</v>
      </c>
      <c r="E18" t="str">
        <f>VLOOKUP($A18,All!$A$4:$G$110,5,FALSE)</f>
        <v>cl</v>
      </c>
      <c r="F18" t="str">
        <f>VLOOKUP($A18,All!$A$4:$G$110,6,FALSE)</f>
        <v>sal</v>
      </c>
      <c r="G18" t="str">
        <f>VLOOKUP($A18,All!$A$4:$G$110,7,FALSE)</f>
        <v>garr</v>
      </c>
      <c r="H18" t="e">
        <f t="shared" si="0"/>
        <v>#N/A</v>
      </c>
      <c r="I18" t="e">
        <f t="shared" si="1"/>
        <v>#N/A</v>
      </c>
      <c r="J18">
        <f t="shared" si="2"/>
        <v>0.180823</v>
      </c>
      <c r="K18" t="e">
        <f t="shared" si="3"/>
        <v>#N/A</v>
      </c>
      <c r="L18" t="e">
        <f t="shared" si="4"/>
        <v>#N/A</v>
      </c>
      <c r="M18">
        <f t="shared" si="5"/>
        <v>0.146433</v>
      </c>
    </row>
    <row r="19" spans="1:13" ht="12.75">
      <c r="A19">
        <v>64</v>
      </c>
      <c r="B19">
        <f>VLOOKUP($A19,All!$A$4:$G$110,2,FALSE)</f>
        <v>45</v>
      </c>
      <c r="C19">
        <f>VLOOKUP($A19,All!$A$4:$G$110,3,FALSE)</f>
        <v>0.18499</v>
      </c>
      <c r="D19">
        <f>VLOOKUP($A19,All!$A$4:$G$110,4,FALSE)</f>
        <v>0.188969</v>
      </c>
      <c r="E19" t="str">
        <f>VLOOKUP($A19,All!$A$4:$G$110,5,FALSE)</f>
        <v>cl</v>
      </c>
      <c r="F19" t="str">
        <f>VLOOKUP($A19,All!$A$4:$G$110,6,FALSE)</f>
        <v>ls</v>
      </c>
      <c r="G19" t="str">
        <f>VLOOKUP($A19,All!$A$4:$G$110,7,FALSE)</f>
        <v>wijn</v>
      </c>
      <c r="H19">
        <f t="shared" si="0"/>
        <v>0.188969</v>
      </c>
      <c r="I19" t="e">
        <f t="shared" si="1"/>
        <v>#N/A</v>
      </c>
      <c r="J19" t="e">
        <f t="shared" si="2"/>
        <v>#N/A</v>
      </c>
      <c r="K19" t="e">
        <f t="shared" si="3"/>
        <v>#N/A</v>
      </c>
      <c r="L19" t="e">
        <f t="shared" si="4"/>
        <v>#N/A</v>
      </c>
      <c r="M19">
        <f t="shared" si="5"/>
        <v>0.18499</v>
      </c>
    </row>
    <row r="20" spans="1:13" ht="12.75">
      <c r="A20">
        <v>65</v>
      </c>
      <c r="B20">
        <f>VLOOKUP($A20,All!$A$4:$G$110,2,FALSE)</f>
        <v>45</v>
      </c>
      <c r="C20">
        <f>VLOOKUP($A20,All!$A$4:$G$110,3,FALSE)</f>
        <v>0.152986</v>
      </c>
      <c r="D20">
        <f>VLOOKUP($A20,All!$A$4:$G$110,4,FALSE)</f>
        <v>0.188969</v>
      </c>
      <c r="E20" t="str">
        <f>VLOOKUP($A20,All!$A$4:$G$110,5,FALSE)</f>
        <v>cl</v>
      </c>
      <c r="F20" t="str">
        <f>VLOOKUP($A20,All!$A$4:$G$110,6,FALSE)</f>
        <v>sl</v>
      </c>
      <c r="G20" t="str">
        <f>VLOOKUP($A20,All!$A$4:$G$110,7,FALSE)</f>
        <v>wijn</v>
      </c>
      <c r="H20">
        <f t="shared" si="0"/>
        <v>0.188969</v>
      </c>
      <c r="I20" t="e">
        <f t="shared" si="1"/>
        <v>#N/A</v>
      </c>
      <c r="J20" t="e">
        <f t="shared" si="2"/>
        <v>#N/A</v>
      </c>
      <c r="K20" t="e">
        <f t="shared" si="3"/>
        <v>#N/A</v>
      </c>
      <c r="L20" t="e">
        <f t="shared" si="4"/>
        <v>#N/A</v>
      </c>
      <c r="M20">
        <f t="shared" si="5"/>
        <v>0.152986</v>
      </c>
    </row>
    <row r="21" spans="1:13" ht="12.75">
      <c r="A21">
        <v>66</v>
      </c>
      <c r="B21">
        <f>VLOOKUP($A21,All!$A$4:$G$110,2,FALSE)</f>
        <v>45</v>
      </c>
      <c r="C21">
        <f>VLOOKUP($A21,All!$A$4:$G$110,3,FALSE)</f>
        <v>0.122385</v>
      </c>
      <c r="D21">
        <f>VLOOKUP($A21,All!$A$4:$G$110,4,FALSE)</f>
        <v>0.161154</v>
      </c>
      <c r="E21" t="str">
        <f>VLOOKUP($A21,All!$A$4:$G$110,5,FALSE)</f>
        <v>cl</v>
      </c>
      <c r="F21" t="str">
        <f>VLOOKUP($A21,All!$A$4:$G$110,6,FALSE)</f>
        <v>sl</v>
      </c>
      <c r="G21" t="str">
        <f>VLOOKUP($A21,All!$A$4:$G$110,7,FALSE)</f>
        <v>akkr</v>
      </c>
      <c r="H21" t="e">
        <f t="shared" si="0"/>
        <v>#N/A</v>
      </c>
      <c r="I21" t="e">
        <f t="shared" si="1"/>
        <v>#N/A</v>
      </c>
      <c r="J21" t="e">
        <f t="shared" si="2"/>
        <v>#N/A</v>
      </c>
      <c r="K21">
        <f t="shared" si="3"/>
        <v>0.161154</v>
      </c>
      <c r="L21" t="e">
        <f t="shared" si="4"/>
        <v>#N/A</v>
      </c>
      <c r="M21">
        <f t="shared" si="5"/>
        <v>0.122385</v>
      </c>
    </row>
    <row r="22" spans="1:13" ht="12.75">
      <c r="A22">
        <v>72</v>
      </c>
      <c r="B22">
        <f>VLOOKUP($A22,All!$A$4:$G$110,2,FALSE)</f>
        <v>46</v>
      </c>
      <c r="C22">
        <f>VLOOKUP($A22,All!$A$4:$G$110,3,FALSE)</f>
        <v>0.169218</v>
      </c>
      <c r="D22">
        <f>VLOOKUP($A22,All!$A$4:$G$110,4,FALSE)</f>
        <v>0.143503</v>
      </c>
      <c r="E22" t="str">
        <f>VLOOKUP($A22,All!$A$4:$G$110,5,FALSE)</f>
        <v>cl</v>
      </c>
      <c r="F22" t="str">
        <f>VLOOKUP($A22,All!$A$4:$G$110,6,FALSE)</f>
        <v>s</v>
      </c>
      <c r="G22" t="str">
        <f>VLOOKUP($A22,All!$A$4:$G$110,7,FALSE)</f>
        <v>maqu</v>
      </c>
      <c r="H22" t="e">
        <f t="shared" si="0"/>
        <v>#N/A</v>
      </c>
      <c r="I22" t="e">
        <f t="shared" si="1"/>
        <v>#N/A</v>
      </c>
      <c r="J22" t="e">
        <f t="shared" si="2"/>
        <v>#N/A</v>
      </c>
      <c r="K22" t="e">
        <f t="shared" si="3"/>
        <v>#N/A</v>
      </c>
      <c r="L22">
        <f t="shared" si="4"/>
        <v>0.143503</v>
      </c>
      <c r="M22">
        <f t="shared" si="5"/>
        <v>0.169218</v>
      </c>
    </row>
    <row r="23" spans="1:13" ht="12.75">
      <c r="A23">
        <v>73</v>
      </c>
      <c r="B23">
        <f>VLOOKUP($A23,All!$A$4:$G$110,2,FALSE)</f>
        <v>47</v>
      </c>
      <c r="C23">
        <f>VLOOKUP($A23,All!$A$4:$G$110,3,FALSE)</f>
        <v>0.192625</v>
      </c>
      <c r="D23">
        <f>VLOOKUP($A23,All!$A$4:$G$110,4,FALSE)</f>
        <v>0.183782</v>
      </c>
      <c r="E23" t="str">
        <f>VLOOKUP($A23,All!$A$4:$G$110,5,FALSE)</f>
        <v>cl</v>
      </c>
      <c r="F23" t="str">
        <f>VLOOKUP($A23,All!$A$4:$G$110,6,FALSE)</f>
        <v>l</v>
      </c>
      <c r="G23" t="str">
        <f>VLOOKUP($A23,All!$A$4:$G$110,7,FALSE)</f>
        <v>wijn</v>
      </c>
      <c r="H23">
        <f t="shared" si="0"/>
        <v>0.183782</v>
      </c>
      <c r="I23" t="e">
        <f t="shared" si="1"/>
        <v>#N/A</v>
      </c>
      <c r="J23" t="e">
        <f t="shared" si="2"/>
        <v>#N/A</v>
      </c>
      <c r="K23" t="e">
        <f t="shared" si="3"/>
        <v>#N/A</v>
      </c>
      <c r="L23" t="e">
        <f t="shared" si="4"/>
        <v>#N/A</v>
      </c>
      <c r="M23">
        <f t="shared" si="5"/>
        <v>0.192625</v>
      </c>
    </row>
    <row r="24" spans="1:13" ht="12.75">
      <c r="A24">
        <v>76</v>
      </c>
      <c r="B24">
        <f>VLOOKUP($A24,All!$A$4:$G$110,2,FALSE)</f>
        <v>47</v>
      </c>
      <c r="C24">
        <f>VLOOKUP($A24,All!$A$4:$G$110,3,FALSE)</f>
        <v>0.115711</v>
      </c>
      <c r="D24">
        <f>VLOOKUP($A24,All!$A$4:$G$110,4,FALSE)</f>
        <v>0.183782</v>
      </c>
      <c r="E24" t="str">
        <f>VLOOKUP($A24,All!$A$4:$G$110,5,FALSE)</f>
        <v>cl</v>
      </c>
      <c r="F24" t="str">
        <f>VLOOKUP($A24,All!$A$4:$G$110,6,FALSE)</f>
        <v>sal</v>
      </c>
      <c r="G24" t="str">
        <f>VLOOKUP($A24,All!$A$4:$G$110,7,FALSE)</f>
        <v>wijn</v>
      </c>
      <c r="H24">
        <f t="shared" si="0"/>
        <v>0.183782</v>
      </c>
      <c r="I24" t="e">
        <f t="shared" si="1"/>
        <v>#N/A</v>
      </c>
      <c r="J24" t="e">
        <f t="shared" si="2"/>
        <v>#N/A</v>
      </c>
      <c r="K24" t="e">
        <f t="shared" si="3"/>
        <v>#N/A</v>
      </c>
      <c r="L24" t="e">
        <f t="shared" si="4"/>
        <v>#N/A</v>
      </c>
      <c r="M24">
        <f t="shared" si="5"/>
        <v>0.115711</v>
      </c>
    </row>
    <row r="25" spans="1:13" ht="12.75">
      <c r="A25">
        <v>83</v>
      </c>
      <c r="B25">
        <f>VLOOKUP($A25,All!$A$4:$G$110,2,FALSE)</f>
        <v>47</v>
      </c>
      <c r="C25">
        <f>VLOOKUP($A25,All!$A$4:$G$110,3,FALSE)</f>
        <v>0.176533</v>
      </c>
      <c r="D25">
        <f>VLOOKUP($A25,All!$A$4:$G$110,4,FALSE)</f>
        <v>0.183782</v>
      </c>
      <c r="E25" t="str">
        <f>VLOOKUP($A25,All!$A$4:$G$110,5,FALSE)</f>
        <v>cl</v>
      </c>
      <c r="F25" t="str">
        <f>VLOOKUP($A25,All!$A$4:$G$110,6,FALSE)</f>
        <v>sl</v>
      </c>
      <c r="G25" t="str">
        <f>VLOOKUP($A25,All!$A$4:$G$110,7,FALSE)</f>
        <v>wijn</v>
      </c>
      <c r="H25">
        <f t="shared" si="0"/>
        <v>0.183782</v>
      </c>
      <c r="I25" t="e">
        <f t="shared" si="1"/>
        <v>#N/A</v>
      </c>
      <c r="J25" t="e">
        <f t="shared" si="2"/>
        <v>#N/A</v>
      </c>
      <c r="K25" t="e">
        <f t="shared" si="3"/>
        <v>#N/A</v>
      </c>
      <c r="L25" t="e">
        <f t="shared" si="4"/>
        <v>#N/A</v>
      </c>
      <c r="M25">
        <f t="shared" si="5"/>
        <v>0.176533</v>
      </c>
    </row>
    <row r="26" spans="1:13" ht="12.75">
      <c r="A26">
        <v>91</v>
      </c>
      <c r="B26">
        <f>VLOOKUP($A26,All!$A$4:$G$110,2,FALSE)</f>
        <v>49</v>
      </c>
      <c r="C26">
        <f>VLOOKUP($A26,All!$A$4:$G$110,3,FALSE)</f>
        <v>0.182595</v>
      </c>
      <c r="D26">
        <f>VLOOKUP($A26,All!$A$4:$G$110,4,FALSE)</f>
        <v>0.179762</v>
      </c>
      <c r="E26" t="str">
        <f>VLOOKUP($A26,All!$A$4:$G$110,5,FALSE)</f>
        <v>cl</v>
      </c>
      <c r="F26" t="str">
        <f>VLOOKUP($A26,All!$A$4:$G$110,6,FALSE)</f>
        <v>sal</v>
      </c>
      <c r="G26" t="str">
        <f>VLOOKUP($A26,All!$A$4:$G$110,7,FALSE)</f>
        <v>wijn</v>
      </c>
      <c r="H26">
        <f t="shared" si="0"/>
        <v>0.179762</v>
      </c>
      <c r="I26" t="e">
        <f t="shared" si="1"/>
        <v>#N/A</v>
      </c>
      <c r="J26" t="e">
        <f t="shared" si="2"/>
        <v>#N/A</v>
      </c>
      <c r="K26" t="e">
        <f t="shared" si="3"/>
        <v>#N/A</v>
      </c>
      <c r="L26" t="e">
        <f t="shared" si="4"/>
        <v>#N/A</v>
      </c>
      <c r="M26">
        <f t="shared" si="5"/>
        <v>0.182595</v>
      </c>
    </row>
    <row r="27" spans="1:13" ht="12.75">
      <c r="A27">
        <v>99</v>
      </c>
      <c r="B27">
        <f>VLOOKUP($A27,All!$A$4:$G$110,2,FALSE)</f>
        <v>51</v>
      </c>
      <c r="C27">
        <f>VLOOKUP($A27,All!$A$4:$G$110,3,FALSE)</f>
        <v>0.071112</v>
      </c>
      <c r="D27">
        <f>VLOOKUP($A27,All!$A$4:$G$110,4,FALSE)</f>
        <v>0.151846</v>
      </c>
      <c r="E27" t="str">
        <f>VLOOKUP($A27,All!$A$4:$G$110,5,FALSE)</f>
        <v>cl</v>
      </c>
      <c r="F27" t="str">
        <f>VLOOKUP($A27,All!$A$4:$G$110,6,FALSE)</f>
        <v>sl</v>
      </c>
      <c r="G27" t="str">
        <f>VLOOKUP($A27,All!$A$4:$G$110,7,FALSE)</f>
        <v>akkr</v>
      </c>
      <c r="H27" t="e">
        <f t="shared" si="0"/>
        <v>#N/A</v>
      </c>
      <c r="I27" t="e">
        <f t="shared" si="1"/>
        <v>#N/A</v>
      </c>
      <c r="J27" t="e">
        <f t="shared" si="2"/>
        <v>#N/A</v>
      </c>
      <c r="K27">
        <f t="shared" si="3"/>
        <v>0.151846</v>
      </c>
      <c r="L27" t="e">
        <f t="shared" si="4"/>
        <v>#N/A</v>
      </c>
      <c r="M27">
        <f t="shared" si="5"/>
        <v>0.071112</v>
      </c>
    </row>
    <row r="28" spans="1:13" ht="12.75">
      <c r="A28">
        <v>107</v>
      </c>
      <c r="B28">
        <f>VLOOKUP($A28,All!$A$4:$G$110,2,FALSE)</f>
        <v>51</v>
      </c>
      <c r="C28">
        <f>VLOOKUP($A28,All!$A$4:$G$110,3,FALSE)</f>
        <v>0.1699</v>
      </c>
      <c r="D28">
        <f>VLOOKUP($A28,All!$A$4:$G$110,4,FALSE)</f>
        <v>0.176894</v>
      </c>
      <c r="E28" t="str">
        <f>VLOOKUP($A28,All!$A$4:$G$110,5,FALSE)</f>
        <v>cl</v>
      </c>
      <c r="F28" t="str">
        <f>VLOOKUP($A28,All!$A$4:$G$110,6,FALSE)</f>
        <v>sl</v>
      </c>
      <c r="G28" t="str">
        <f>VLOOKUP($A28,All!$A$4:$G$110,7,FALSE)</f>
        <v>wijn</v>
      </c>
      <c r="H28">
        <f t="shared" si="0"/>
        <v>0.176894</v>
      </c>
      <c r="I28" t="e">
        <f t="shared" si="1"/>
        <v>#N/A</v>
      </c>
      <c r="J28" t="e">
        <f t="shared" si="2"/>
        <v>#N/A</v>
      </c>
      <c r="K28" t="e">
        <f t="shared" si="3"/>
        <v>#N/A</v>
      </c>
      <c r="L28" t="e">
        <f t="shared" si="4"/>
        <v>#N/A</v>
      </c>
      <c r="M28">
        <f t="shared" si="5"/>
        <v>0.1699</v>
      </c>
    </row>
    <row r="29" spans="1:13" ht="12.75">
      <c r="A29">
        <v>136</v>
      </c>
      <c r="B29">
        <f>VLOOKUP($A29,All!$A$4:$G$110,2,FALSE)</f>
        <v>57</v>
      </c>
      <c r="C29">
        <f>VLOOKUP($A29,All!$A$4:$G$110,3,FALSE)</f>
        <v>0.06976</v>
      </c>
      <c r="D29">
        <f>VLOOKUP($A29,All!$A$4:$G$110,4,FALSE)</f>
        <v>0.136073</v>
      </c>
      <c r="E29" t="str">
        <f>VLOOKUP($A29,All!$A$4:$G$110,5,FALSE)</f>
        <v>cl</v>
      </c>
      <c r="F29" t="str">
        <f>VLOOKUP($A29,All!$A$4:$G$110,6,FALSE)</f>
        <v>ls</v>
      </c>
      <c r="G29" t="str">
        <f>VLOOKUP($A29,All!$A$4:$G$110,7,FALSE)</f>
        <v>maqu</v>
      </c>
      <c r="H29" t="e">
        <f t="shared" si="0"/>
        <v>#N/A</v>
      </c>
      <c r="I29" t="e">
        <f t="shared" si="1"/>
        <v>#N/A</v>
      </c>
      <c r="J29" t="e">
        <f t="shared" si="2"/>
        <v>#N/A</v>
      </c>
      <c r="K29" t="e">
        <f t="shared" si="3"/>
        <v>#N/A</v>
      </c>
      <c r="L29">
        <f t="shared" si="4"/>
        <v>0.136073</v>
      </c>
      <c r="M29">
        <f t="shared" si="5"/>
        <v>0.06976</v>
      </c>
    </row>
    <row r="30" spans="1:13" ht="12.75">
      <c r="A30">
        <v>145</v>
      </c>
      <c r="B30">
        <f>VLOOKUP($A30,All!$A$4:$G$110,2,FALSE)</f>
        <v>59</v>
      </c>
      <c r="C30">
        <f>VLOOKUP($A30,All!$A$4:$G$110,3,FALSE)</f>
        <v>0.157475</v>
      </c>
      <c r="D30">
        <f>VLOOKUP($A30,All!$A$4:$G$110,4,FALSE)</f>
        <v>0.163601</v>
      </c>
      <c r="E30" t="str">
        <f>VLOOKUP($A30,All!$A$4:$G$110,5,FALSE)</f>
        <v>cl</v>
      </c>
      <c r="F30" t="str">
        <f>VLOOKUP($A30,All!$A$4:$G$110,6,FALSE)</f>
        <v>l</v>
      </c>
      <c r="G30" t="str">
        <f>VLOOKUP($A30,All!$A$4:$G$110,7,FALSE)</f>
        <v>wijn</v>
      </c>
      <c r="H30">
        <f t="shared" si="0"/>
        <v>0.163601</v>
      </c>
      <c r="I30" t="e">
        <f t="shared" si="1"/>
        <v>#N/A</v>
      </c>
      <c r="J30" t="e">
        <f t="shared" si="2"/>
        <v>#N/A</v>
      </c>
      <c r="K30" t="e">
        <f t="shared" si="3"/>
        <v>#N/A</v>
      </c>
      <c r="L30" t="e">
        <f t="shared" si="4"/>
        <v>#N/A</v>
      </c>
      <c r="M30">
        <f t="shared" si="5"/>
        <v>0.157475</v>
      </c>
    </row>
    <row r="31" spans="1:13" ht="12.75">
      <c r="A31">
        <v>149</v>
      </c>
      <c r="B31">
        <f>VLOOKUP($A31,All!$A$4:$G$110,2,FALSE)</f>
        <v>59</v>
      </c>
      <c r="C31">
        <f>VLOOKUP($A31,All!$A$4:$G$110,3,FALSE)</f>
        <v>0.157986</v>
      </c>
      <c r="D31">
        <f>VLOOKUP($A31,All!$A$4:$G$110,4,FALSE)</f>
        <v>0.163601</v>
      </c>
      <c r="E31" t="str">
        <f>VLOOKUP($A31,All!$A$4:$G$110,5,FALSE)</f>
        <v>cl</v>
      </c>
      <c r="F31" t="str">
        <f>VLOOKUP($A31,All!$A$4:$G$110,6,FALSE)</f>
        <v>l</v>
      </c>
      <c r="G31" t="str">
        <f>VLOOKUP($A31,All!$A$4:$G$110,7,FALSE)</f>
        <v>wijn</v>
      </c>
      <c r="H31">
        <f t="shared" si="0"/>
        <v>0.163601</v>
      </c>
      <c r="I31" t="e">
        <f t="shared" si="1"/>
        <v>#N/A</v>
      </c>
      <c r="J31" t="e">
        <f t="shared" si="2"/>
        <v>#N/A</v>
      </c>
      <c r="K31" t="e">
        <f t="shared" si="3"/>
        <v>#N/A</v>
      </c>
      <c r="L31" t="e">
        <f t="shared" si="4"/>
        <v>#N/A</v>
      </c>
      <c r="M31">
        <f t="shared" si="5"/>
        <v>0.157986</v>
      </c>
    </row>
    <row r="32" spans="1:13" ht="12.75">
      <c r="A32">
        <v>152</v>
      </c>
      <c r="B32">
        <f>VLOOKUP($A32,All!$A$4:$G$110,2,FALSE)</f>
        <v>59</v>
      </c>
      <c r="C32">
        <f>VLOOKUP($A32,All!$A$4:$G$110,3,FALSE)</f>
        <v>0.128717</v>
      </c>
      <c r="D32">
        <f>VLOOKUP($A32,All!$A$4:$G$110,4,FALSE)</f>
        <v>0.142574</v>
      </c>
      <c r="E32" t="str">
        <f>VLOOKUP($A32,All!$A$4:$G$110,5,FALSE)</f>
        <v>cl</v>
      </c>
      <c r="F32" t="str">
        <f>VLOOKUP($A32,All!$A$4:$G$110,6,FALSE)</f>
        <v>sl</v>
      </c>
      <c r="G32" t="str">
        <f>VLOOKUP($A32,All!$A$4:$G$110,7,FALSE)</f>
        <v>akkr</v>
      </c>
      <c r="H32" t="e">
        <f t="shared" si="0"/>
        <v>#N/A</v>
      </c>
      <c r="I32" t="e">
        <f t="shared" si="1"/>
        <v>#N/A</v>
      </c>
      <c r="J32" t="e">
        <f t="shared" si="2"/>
        <v>#N/A</v>
      </c>
      <c r="K32">
        <f t="shared" si="3"/>
        <v>0.142574</v>
      </c>
      <c r="L32" t="e">
        <f t="shared" si="4"/>
        <v>#N/A</v>
      </c>
      <c r="M32">
        <f t="shared" si="5"/>
        <v>0.128717</v>
      </c>
    </row>
    <row r="33" spans="1:13" ht="12.75">
      <c r="A33">
        <v>153</v>
      </c>
      <c r="B33">
        <f>VLOOKUP($A33,All!$A$4:$G$110,2,FALSE)</f>
        <v>59</v>
      </c>
      <c r="C33">
        <f>VLOOKUP($A33,All!$A$4:$G$110,3,FALSE)</f>
        <v>0.248146</v>
      </c>
      <c r="D33">
        <f>VLOOKUP($A33,All!$A$4:$G$110,4,FALSE)</f>
        <v>0.142574</v>
      </c>
      <c r="E33" t="str">
        <f>VLOOKUP($A33,All!$A$4:$G$110,5,FALSE)</f>
        <v>cl</v>
      </c>
      <c r="F33" t="str">
        <f>VLOOKUP($A33,All!$A$4:$G$110,6,FALSE)</f>
        <v>sl</v>
      </c>
      <c r="G33" t="str">
        <f>VLOOKUP($A33,All!$A$4:$G$110,7,FALSE)</f>
        <v>akkr</v>
      </c>
      <c r="H33" t="e">
        <f t="shared" si="0"/>
        <v>#N/A</v>
      </c>
      <c r="I33" t="e">
        <f t="shared" si="1"/>
        <v>#N/A</v>
      </c>
      <c r="J33" t="e">
        <f t="shared" si="2"/>
        <v>#N/A</v>
      </c>
      <c r="K33">
        <f t="shared" si="3"/>
        <v>0.142574</v>
      </c>
      <c r="L33" t="e">
        <f t="shared" si="4"/>
        <v>#N/A</v>
      </c>
      <c r="M33">
        <f t="shared" si="5"/>
        <v>0.248146</v>
      </c>
    </row>
    <row r="34" spans="1:13" ht="12.75">
      <c r="A34">
        <v>172</v>
      </c>
      <c r="B34">
        <f>VLOOKUP($A34,All!$A$4:$G$110,2,FALSE)</f>
        <v>63</v>
      </c>
      <c r="C34">
        <f>VLOOKUP($A34,All!$A$4:$G$110,3,FALSE)</f>
        <v>0.118357</v>
      </c>
      <c r="D34">
        <f>VLOOKUP($A34,All!$A$4:$G$110,4,FALSE)</f>
        <v>0.169393</v>
      </c>
      <c r="E34" t="str">
        <f>VLOOKUP($A34,All!$A$4:$G$110,5,FALSE)</f>
        <v>cl</v>
      </c>
      <c r="F34" t="str">
        <f>VLOOKUP($A34,All!$A$4:$G$110,6,FALSE)</f>
        <v>ls</v>
      </c>
      <c r="G34" t="str">
        <f>VLOOKUP($A34,All!$A$4:$G$110,7,FALSE)</f>
        <v>wijn</v>
      </c>
      <c r="H34">
        <f t="shared" si="0"/>
        <v>0.169393</v>
      </c>
      <c r="I34" t="e">
        <f t="shared" si="1"/>
        <v>#N/A</v>
      </c>
      <c r="J34" t="e">
        <f t="shared" si="2"/>
        <v>#N/A</v>
      </c>
      <c r="K34" t="e">
        <f t="shared" si="3"/>
        <v>#N/A</v>
      </c>
      <c r="L34" t="e">
        <f t="shared" si="4"/>
        <v>#N/A</v>
      </c>
      <c r="M34">
        <f t="shared" si="5"/>
        <v>0.118357</v>
      </c>
    </row>
    <row r="35" spans="1:13" ht="12.75">
      <c r="A35">
        <v>173</v>
      </c>
      <c r="B35">
        <f>VLOOKUP($A35,All!$A$4:$G$110,2,FALSE)</f>
        <v>63</v>
      </c>
      <c r="C35">
        <f>VLOOKUP($A35,All!$A$4:$G$110,3,FALSE)</f>
        <v>0.133868</v>
      </c>
      <c r="D35">
        <f>VLOOKUP($A35,All!$A$4:$G$110,4,FALSE)</f>
        <v>0.14911</v>
      </c>
      <c r="E35" t="str">
        <f>VLOOKUP($A35,All!$A$4:$G$110,5,FALSE)</f>
        <v>cl</v>
      </c>
      <c r="F35" t="str">
        <f>VLOOKUP($A35,All!$A$4:$G$110,6,FALSE)</f>
        <v>sl</v>
      </c>
      <c r="G35" t="str">
        <f>VLOOKUP($A35,All!$A$4:$G$110,7,FALSE)</f>
        <v>akkr</v>
      </c>
      <c r="H35" t="e">
        <f t="shared" si="0"/>
        <v>#N/A</v>
      </c>
      <c r="I35" t="e">
        <f t="shared" si="1"/>
        <v>#N/A</v>
      </c>
      <c r="J35" t="e">
        <f t="shared" si="2"/>
        <v>#N/A</v>
      </c>
      <c r="K35">
        <f t="shared" si="3"/>
        <v>0.14911</v>
      </c>
      <c r="L35" t="e">
        <f t="shared" si="4"/>
        <v>#N/A</v>
      </c>
      <c r="M35">
        <f t="shared" si="5"/>
        <v>0.133868</v>
      </c>
    </row>
    <row r="36" spans="1:13" ht="12.75">
      <c r="A36">
        <v>178</v>
      </c>
      <c r="B36">
        <f>VLOOKUP($A36,All!$A$4:$G$110,2,FALSE)</f>
        <v>63</v>
      </c>
      <c r="C36">
        <f>VLOOKUP($A36,All!$A$4:$G$110,3,FALSE)</f>
        <v>0.176733</v>
      </c>
      <c r="D36">
        <f>VLOOKUP($A36,All!$A$4:$G$110,4,FALSE)</f>
        <v>0.169393</v>
      </c>
      <c r="E36" t="str">
        <f>VLOOKUP($A36,All!$A$4:$G$110,5,FALSE)</f>
        <v>cl</v>
      </c>
      <c r="F36" t="str">
        <f>VLOOKUP($A36,All!$A$4:$G$110,6,FALSE)</f>
        <v>ssl</v>
      </c>
      <c r="G36" t="str">
        <f>VLOOKUP($A36,All!$A$4:$G$110,7,FALSE)</f>
        <v>wijn</v>
      </c>
      <c r="H36">
        <f t="shared" si="0"/>
        <v>0.169393</v>
      </c>
      <c r="I36" t="e">
        <f t="shared" si="1"/>
        <v>#N/A</v>
      </c>
      <c r="J36" t="e">
        <f t="shared" si="2"/>
        <v>#N/A</v>
      </c>
      <c r="K36" t="e">
        <f t="shared" si="3"/>
        <v>#N/A</v>
      </c>
      <c r="L36" t="e">
        <f t="shared" si="4"/>
        <v>#N/A</v>
      </c>
      <c r="M36">
        <f t="shared" si="5"/>
        <v>0.176733</v>
      </c>
    </row>
    <row r="37" spans="1:13" ht="12.75">
      <c r="A37">
        <v>180</v>
      </c>
      <c r="B37">
        <f>VLOOKUP($A37,All!$A$4:$G$110,2,FALSE)</f>
        <v>63</v>
      </c>
      <c r="C37">
        <f>VLOOKUP($A37,All!$A$4:$G$110,3,FALSE)</f>
        <v>0.13021</v>
      </c>
      <c r="D37">
        <f>VLOOKUP($A37,All!$A$4:$G$110,4,FALSE)</f>
        <v>0.169393</v>
      </c>
      <c r="E37" t="str">
        <f>VLOOKUP($A37,All!$A$4:$G$110,5,FALSE)</f>
        <v>cl</v>
      </c>
      <c r="F37" t="str">
        <f>VLOOKUP($A37,All!$A$4:$G$110,6,FALSE)</f>
        <v>l</v>
      </c>
      <c r="G37" t="str">
        <f>VLOOKUP($A37,All!$A$4:$G$110,7,FALSE)</f>
        <v>wijn</v>
      </c>
      <c r="H37">
        <f t="shared" si="0"/>
        <v>0.169393</v>
      </c>
      <c r="I37" t="e">
        <f t="shared" si="1"/>
        <v>#N/A</v>
      </c>
      <c r="J37" t="e">
        <f t="shared" si="2"/>
        <v>#N/A</v>
      </c>
      <c r="K37" t="e">
        <f t="shared" si="3"/>
        <v>#N/A</v>
      </c>
      <c r="L37" t="e">
        <f t="shared" si="4"/>
        <v>#N/A</v>
      </c>
      <c r="M37">
        <f t="shared" si="5"/>
        <v>0.13021</v>
      </c>
    </row>
    <row r="38" spans="1:13" ht="12.75">
      <c r="A38">
        <v>181</v>
      </c>
      <c r="B38">
        <f>VLOOKUP($A38,All!$A$4:$G$110,2,FALSE)</f>
        <v>63</v>
      </c>
      <c r="C38">
        <f>VLOOKUP($A38,All!$A$4:$G$110,3,FALSE)</f>
        <v>0.12486</v>
      </c>
      <c r="D38">
        <f>VLOOKUP($A38,All!$A$4:$G$110,4,FALSE)</f>
        <v>0.169393</v>
      </c>
      <c r="E38" t="str">
        <f>VLOOKUP($A38,All!$A$4:$G$110,5,FALSE)</f>
        <v>cl</v>
      </c>
      <c r="F38" t="str">
        <f>VLOOKUP($A38,All!$A$4:$G$110,6,FALSE)</f>
        <v>sal</v>
      </c>
      <c r="G38" t="str">
        <f>VLOOKUP($A38,All!$A$4:$G$110,7,FALSE)</f>
        <v>wijn</v>
      </c>
      <c r="H38">
        <f>IF($G38="wijn",$D38,NA())</f>
        <v>0.169393</v>
      </c>
      <c r="I38" t="e">
        <f>IF($G38="gras",$D38,NA())</f>
        <v>#N/A</v>
      </c>
      <c r="J38" t="e">
        <f>IF($G38="garr",$D38,NA())</f>
        <v>#N/A</v>
      </c>
      <c r="K38" t="e">
        <f>IF($G38="akkr",$D38,NA())</f>
        <v>#N/A</v>
      </c>
      <c r="L38" t="e">
        <f>IF($G38="maqu",$D38,NA())</f>
        <v>#N/A</v>
      </c>
      <c r="M38">
        <f t="shared" si="5"/>
        <v>0.12486</v>
      </c>
    </row>
    <row r="39" spans="1:13" ht="12.75">
      <c r="A39">
        <v>182</v>
      </c>
      <c r="B39">
        <f>VLOOKUP($A39,All!$A$4:$G$110,2,FALSE)</f>
        <v>63</v>
      </c>
      <c r="C39">
        <f>VLOOKUP($A39,All!$A$4:$G$110,3,FALSE)</f>
        <v>0.15515</v>
      </c>
      <c r="D39">
        <f>VLOOKUP($A39,All!$A$4:$G$110,4,FALSE)</f>
        <v>0.169393</v>
      </c>
      <c r="E39" t="str">
        <f>VLOOKUP($A39,All!$A$4:$G$110,5,FALSE)</f>
        <v>cl</v>
      </c>
      <c r="F39" t="str">
        <f>VLOOKUP($A39,All!$A$4:$G$110,6,FALSE)</f>
        <v>sal</v>
      </c>
      <c r="G39" t="str">
        <f>VLOOKUP($A39,All!$A$4:$G$110,7,FALSE)</f>
        <v>wijn</v>
      </c>
      <c r="H39">
        <f t="shared" si="0"/>
        <v>0.169393</v>
      </c>
      <c r="I39" t="e">
        <f t="shared" si="1"/>
        <v>#N/A</v>
      </c>
      <c r="J39" t="e">
        <f t="shared" si="2"/>
        <v>#N/A</v>
      </c>
      <c r="K39" t="e">
        <f t="shared" si="3"/>
        <v>#N/A</v>
      </c>
      <c r="L39" t="e">
        <f t="shared" si="4"/>
        <v>#N/A</v>
      </c>
      <c r="M39">
        <f t="shared" si="5"/>
        <v>0.15515</v>
      </c>
    </row>
    <row r="40" spans="1:13" ht="12.75">
      <c r="A40">
        <v>196</v>
      </c>
      <c r="B40">
        <f>VLOOKUP($A40,All!$A$4:$G$110,2,FALSE)</f>
        <v>67</v>
      </c>
      <c r="C40">
        <f>VLOOKUP($A40,All!$A$4:$G$110,3,FALSE)</f>
        <v>0.048597</v>
      </c>
      <c r="D40">
        <f>VLOOKUP($A40,All!$A$4:$G$110,4,FALSE)</f>
        <v>0.155614</v>
      </c>
      <c r="E40" t="str">
        <f>VLOOKUP($A40,All!$A$4:$G$110,5,FALSE)</f>
        <v>cl</v>
      </c>
      <c r="F40" t="str">
        <f>VLOOKUP($A40,All!$A$4:$G$110,6,FALSE)</f>
        <v>ls</v>
      </c>
      <c r="G40" t="str">
        <f>VLOOKUP($A40,All!$A$4:$G$110,7,FALSE)</f>
        <v>akkr</v>
      </c>
      <c r="H40" t="e">
        <f t="shared" si="0"/>
        <v>#N/A</v>
      </c>
      <c r="I40" t="e">
        <f t="shared" si="1"/>
        <v>#N/A</v>
      </c>
      <c r="J40" t="e">
        <f t="shared" si="2"/>
        <v>#N/A</v>
      </c>
      <c r="K40">
        <f t="shared" si="3"/>
        <v>0.155614</v>
      </c>
      <c r="L40" t="e">
        <f t="shared" si="4"/>
        <v>#N/A</v>
      </c>
      <c r="M40">
        <f t="shared" si="5"/>
        <v>0.048597</v>
      </c>
    </row>
    <row r="41" spans="1:13" ht="12.75">
      <c r="A41">
        <v>205</v>
      </c>
      <c r="B41">
        <f>VLOOKUP($A41,All!$A$4:$G$110,2,FALSE)</f>
        <v>67</v>
      </c>
      <c r="C41">
        <f>VLOOKUP($A41,All!$A$4:$G$110,3,FALSE)</f>
        <v>0.171142</v>
      </c>
      <c r="D41">
        <f>VLOOKUP($A41,All!$A$4:$G$110,4,FALSE)</f>
        <v>0.175661</v>
      </c>
      <c r="E41" t="str">
        <f>VLOOKUP($A41,All!$A$4:$G$110,5,FALSE)</f>
        <v>cl</v>
      </c>
      <c r="F41" t="str">
        <f>VLOOKUP($A41,All!$A$4:$G$110,6,FALSE)</f>
        <v>l</v>
      </c>
      <c r="G41" t="str">
        <f>VLOOKUP($A41,All!$A$4:$G$110,7,FALSE)</f>
        <v>wijn</v>
      </c>
      <c r="H41">
        <f t="shared" si="0"/>
        <v>0.175661</v>
      </c>
      <c r="I41" t="e">
        <f t="shared" si="1"/>
        <v>#N/A</v>
      </c>
      <c r="J41" t="e">
        <f t="shared" si="2"/>
        <v>#N/A</v>
      </c>
      <c r="K41" t="e">
        <f t="shared" si="3"/>
        <v>#N/A</v>
      </c>
      <c r="L41" t="e">
        <f t="shared" si="4"/>
        <v>#N/A</v>
      </c>
      <c r="M41">
        <f t="shared" si="5"/>
        <v>0.171142</v>
      </c>
    </row>
    <row r="42" spans="1:13" ht="12.75">
      <c r="A42">
        <v>222</v>
      </c>
      <c r="B42">
        <f>VLOOKUP($A42,All!$A$4:$G$110,2,FALSE)</f>
        <v>46</v>
      </c>
      <c r="C42">
        <f>VLOOKUP($A42,All!$A$4:$G$110,3,FALSE)</f>
        <v>0.181212</v>
      </c>
      <c r="D42">
        <f>VLOOKUP($A42,All!$A$4:$G$110,4,FALSE)</f>
        <v>0.186042</v>
      </c>
      <c r="E42" t="str">
        <f>VLOOKUP($A42,All!$A$4:$G$110,5,FALSE)</f>
        <v>cl</v>
      </c>
      <c r="F42" t="str">
        <f>VLOOKUP($A42,All!$A$4:$G$110,6,FALSE)</f>
        <v>sl</v>
      </c>
      <c r="G42" t="str">
        <f>VLOOKUP($A42,All!$A$4:$G$110,7,FALSE)</f>
        <v>wijn</v>
      </c>
      <c r="H42">
        <f t="shared" si="0"/>
        <v>0.186042</v>
      </c>
      <c r="I42" t="e">
        <f t="shared" si="1"/>
        <v>#N/A</v>
      </c>
      <c r="J42" t="e">
        <f t="shared" si="2"/>
        <v>#N/A</v>
      </c>
      <c r="K42" t="e">
        <f t="shared" si="3"/>
        <v>#N/A</v>
      </c>
      <c r="L42" t="e">
        <f t="shared" si="4"/>
        <v>#N/A</v>
      </c>
      <c r="M42">
        <f t="shared" si="5"/>
        <v>0.181212</v>
      </c>
    </row>
    <row r="43" spans="3:13" ht="12.75">
      <c r="C43">
        <v>0.35</v>
      </c>
      <c r="M43">
        <v>0.35</v>
      </c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H23"/>
  <sheetViews>
    <sheetView workbookViewId="0" topLeftCell="A1">
      <selection activeCell="B1" sqref="B1"/>
    </sheetView>
  </sheetViews>
  <sheetFormatPr defaultColWidth="9.140625" defaultRowHeight="12.75"/>
  <sheetData>
    <row r="1" spans="1:5" ht="12.75">
      <c r="A1" t="s">
        <v>9</v>
      </c>
      <c r="B1">
        <f>[1]!ENash(C5:C22,D5:D22)</f>
        <v>0.10393966072271037</v>
      </c>
      <c r="D1" t="s">
        <v>37</v>
      </c>
      <c r="E1">
        <f>RSQ(C5:C22,D5:D22)</f>
        <v>0.1573656854783516</v>
      </c>
    </row>
    <row r="3" spans="1:8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22</v>
      </c>
    </row>
    <row r="4" spans="3:8" ht="12.75">
      <c r="C4">
        <v>0</v>
      </c>
      <c r="H4">
        <v>0</v>
      </c>
    </row>
    <row r="5" spans="1:8" ht="12.75">
      <c r="A5">
        <v>17</v>
      </c>
      <c r="B5">
        <f>VLOOKUP($A5,All!$A$4:$G$110,2,FALSE)</f>
        <v>36</v>
      </c>
      <c r="C5">
        <f>VLOOKUP($A5,All!$A$4:$G$110,3,FALSE)</f>
        <v>0.267876</v>
      </c>
      <c r="D5">
        <f>VLOOKUP($A5,All!$A$4:$G$110,4,FALSE)</f>
        <v>0.143763</v>
      </c>
      <c r="E5" t="str">
        <f>VLOOKUP($A5,All!$A$4:$G$110,5,FALSE)</f>
        <v>b</v>
      </c>
      <c r="F5" t="str">
        <f>VLOOKUP($A5,All!$A$4:$G$110,6,FALSE)</f>
        <v>l</v>
      </c>
      <c r="G5" t="str">
        <f>VLOOKUP($A5,All!$A$4:$G$110,7,FALSE)</f>
        <v>maqu</v>
      </c>
      <c r="H5">
        <f>C5</f>
        <v>0.267876</v>
      </c>
    </row>
    <row r="6" spans="1:8" ht="12.75">
      <c r="A6">
        <v>33</v>
      </c>
      <c r="B6">
        <f>VLOOKUP($A6,All!$A$4:$G$110,2,FALSE)</f>
        <v>37</v>
      </c>
      <c r="C6">
        <f>VLOOKUP($A6,All!$A$4:$G$110,3,FALSE)</f>
        <v>0.299609</v>
      </c>
      <c r="D6">
        <f>VLOOKUP($A6,All!$A$4:$G$110,4,FALSE)</f>
        <v>0.138061</v>
      </c>
      <c r="E6" t="str">
        <f>VLOOKUP($A6,All!$A$4:$G$110,5,FALSE)</f>
        <v>b</v>
      </c>
      <c r="F6" t="str">
        <f>VLOOKUP($A6,All!$A$4:$G$110,6,FALSE)</f>
        <v>l</v>
      </c>
      <c r="G6" t="str">
        <f>VLOOKUP($A6,All!$A$4:$G$110,7,FALSE)</f>
        <v>maqu</v>
      </c>
      <c r="H6">
        <f aca="true" t="shared" si="0" ref="H6:H22">C6</f>
        <v>0.299609</v>
      </c>
    </row>
    <row r="7" spans="1:8" ht="12.75">
      <c r="A7">
        <v>34</v>
      </c>
      <c r="B7">
        <f>VLOOKUP($A7,All!$A$4:$G$110,2,FALSE)</f>
        <v>37</v>
      </c>
      <c r="C7">
        <f>VLOOKUP($A7,All!$A$4:$G$110,3,FALSE)</f>
        <v>0.143236</v>
      </c>
      <c r="D7">
        <f>VLOOKUP($A7,All!$A$4:$G$110,4,FALSE)</f>
        <v>0.151217</v>
      </c>
      <c r="E7" t="str">
        <f>VLOOKUP($A7,All!$A$4:$G$110,5,FALSE)</f>
        <v>lb</v>
      </c>
      <c r="F7" t="str">
        <f>VLOOKUP($A7,All!$A$4:$G$110,6,FALSE)</f>
        <v>sal</v>
      </c>
      <c r="G7" t="str">
        <f>VLOOKUP($A7,All!$A$4:$G$110,7,FALSE)</f>
        <v>maqu</v>
      </c>
      <c r="H7">
        <f t="shared" si="0"/>
        <v>0.143236</v>
      </c>
    </row>
    <row r="8" spans="1:8" ht="12.75">
      <c r="A8">
        <v>35</v>
      </c>
      <c r="B8">
        <f>VLOOKUP($A8,All!$A$4:$G$110,2,FALSE)</f>
        <v>38</v>
      </c>
      <c r="C8">
        <f>VLOOKUP($A8,All!$A$4:$G$110,3,FALSE)</f>
        <v>0.134018</v>
      </c>
      <c r="D8">
        <f>VLOOKUP($A8,All!$A$4:$G$110,4,FALSE)</f>
        <v>0.144712</v>
      </c>
      <c r="E8" t="str">
        <f>VLOOKUP($A8,All!$A$4:$G$110,5,FALSE)</f>
        <v>lb</v>
      </c>
      <c r="F8" t="str">
        <f>VLOOKUP($A8,All!$A$4:$G$110,6,FALSE)</f>
        <v>ssl</v>
      </c>
      <c r="G8" t="str">
        <f>VLOOKUP($A8,All!$A$4:$G$110,7,FALSE)</f>
        <v>maqu</v>
      </c>
      <c r="H8">
        <f t="shared" si="0"/>
        <v>0.134018</v>
      </c>
    </row>
    <row r="9" spans="1:8" ht="12.75">
      <c r="A9">
        <v>44</v>
      </c>
      <c r="B9">
        <f>VLOOKUP($A9,All!$A$4:$G$110,2,FALSE)</f>
        <v>40</v>
      </c>
      <c r="C9">
        <f>VLOOKUP($A9,All!$A$4:$G$110,3,FALSE)</f>
        <v>0.122034</v>
      </c>
      <c r="D9">
        <f>VLOOKUP($A9,All!$A$4:$G$110,4,FALSE)</f>
        <v>0.133116</v>
      </c>
      <c r="E9" t="str">
        <f>VLOOKUP($A9,All!$A$4:$G$110,5,FALSE)</f>
        <v>lb</v>
      </c>
      <c r="F9" t="str">
        <f>VLOOKUP($A9,All!$A$4:$G$110,6,FALSE)</f>
        <v>sl</v>
      </c>
      <c r="G9" t="str">
        <f>VLOOKUP($A9,All!$A$4:$G$110,7,FALSE)</f>
        <v>maqu</v>
      </c>
      <c r="H9">
        <f t="shared" si="0"/>
        <v>0.122034</v>
      </c>
    </row>
    <row r="10" spans="1:8" ht="12.75">
      <c r="A10">
        <v>45</v>
      </c>
      <c r="B10">
        <f>VLOOKUP($A10,All!$A$4:$G$110,2,FALSE)</f>
        <v>40</v>
      </c>
      <c r="C10">
        <f>VLOOKUP($A10,All!$A$4:$G$110,3,FALSE)</f>
        <v>0.167756</v>
      </c>
      <c r="D10">
        <f>VLOOKUP($A10,All!$A$4:$G$110,4,FALSE)</f>
        <v>0.133116</v>
      </c>
      <c r="E10" t="str">
        <f>VLOOKUP($A10,All!$A$4:$G$110,5,FALSE)</f>
        <v>lb</v>
      </c>
      <c r="F10" t="str">
        <f>VLOOKUP($A10,All!$A$4:$G$110,6,FALSE)</f>
        <v>sl</v>
      </c>
      <c r="G10" t="str">
        <f>VLOOKUP($A10,All!$A$4:$G$110,7,FALSE)</f>
        <v>maqu</v>
      </c>
      <c r="H10">
        <f t="shared" si="0"/>
        <v>0.167756</v>
      </c>
    </row>
    <row r="11" spans="1:8" ht="12.75">
      <c r="A11">
        <v>46</v>
      </c>
      <c r="B11">
        <f>VLOOKUP($A11,All!$A$4:$G$110,2,FALSE)</f>
        <v>40</v>
      </c>
      <c r="C11">
        <f>VLOOKUP($A11,All!$A$4:$G$110,3,FALSE)</f>
        <v>0.122104</v>
      </c>
      <c r="D11">
        <f>VLOOKUP($A11,All!$A$4:$G$110,4,FALSE)</f>
        <v>0.133116</v>
      </c>
      <c r="E11" t="str">
        <f>VLOOKUP($A11,All!$A$4:$G$110,5,FALSE)</f>
        <v>lb</v>
      </c>
      <c r="F11" t="str">
        <f>VLOOKUP($A11,All!$A$4:$G$110,6,FALSE)</f>
        <v>ssl</v>
      </c>
      <c r="G11" t="str">
        <f>VLOOKUP($A11,All!$A$4:$G$110,7,FALSE)</f>
        <v>maqu</v>
      </c>
      <c r="H11">
        <f t="shared" si="0"/>
        <v>0.122104</v>
      </c>
    </row>
    <row r="12" spans="1:8" ht="12.75">
      <c r="A12">
        <v>72</v>
      </c>
      <c r="B12">
        <f>VLOOKUP($A12,All!$A$4:$G$110,2,FALSE)</f>
        <v>46</v>
      </c>
      <c r="C12">
        <f>VLOOKUP($A12,All!$A$4:$G$110,3,FALSE)</f>
        <v>0.169218</v>
      </c>
      <c r="D12">
        <f>VLOOKUP($A12,All!$A$4:$G$110,4,FALSE)</f>
        <v>0.143503</v>
      </c>
      <c r="E12" t="str">
        <f>VLOOKUP($A12,All!$A$4:$G$110,5,FALSE)</f>
        <v>cl</v>
      </c>
      <c r="F12" t="str">
        <f>VLOOKUP($A12,All!$A$4:$G$110,6,FALSE)</f>
        <v>s</v>
      </c>
      <c r="G12" t="str">
        <f>VLOOKUP($A12,All!$A$4:$G$110,7,FALSE)</f>
        <v>maqu</v>
      </c>
      <c r="H12">
        <f t="shared" si="0"/>
        <v>0.169218</v>
      </c>
    </row>
    <row r="13" spans="1:8" ht="12.75">
      <c r="A13">
        <v>123</v>
      </c>
      <c r="B13">
        <f>VLOOKUP($A13,All!$A$4:$G$110,2,FALSE)</f>
        <v>55</v>
      </c>
      <c r="C13">
        <f>VLOOKUP($A13,All!$A$4:$G$110,3,FALSE)</f>
        <v>0.158246</v>
      </c>
      <c r="D13">
        <f>VLOOKUP($A13,All!$A$4:$G$110,4,FALSE)</f>
        <v>0.121642</v>
      </c>
      <c r="E13" t="str">
        <f>VLOOKUP($A13,All!$A$4:$G$110,5,FALSE)</f>
        <v>lb</v>
      </c>
      <c r="F13" t="str">
        <f>VLOOKUP($A13,All!$A$4:$G$110,6,FALSE)</f>
        <v>sl</v>
      </c>
      <c r="G13" t="str">
        <f>VLOOKUP($A13,All!$A$4:$G$110,7,FALSE)</f>
        <v>maqu</v>
      </c>
      <c r="H13">
        <f t="shared" si="0"/>
        <v>0.158246</v>
      </c>
    </row>
    <row r="14" spans="1:8" ht="12.75">
      <c r="A14">
        <v>136</v>
      </c>
      <c r="B14">
        <f>VLOOKUP($A14,All!$A$4:$G$110,2,FALSE)</f>
        <v>57</v>
      </c>
      <c r="C14">
        <f>VLOOKUP($A14,All!$A$4:$G$110,3,FALSE)</f>
        <v>0.06976</v>
      </c>
      <c r="D14">
        <f>VLOOKUP($A14,All!$A$4:$G$110,4,FALSE)</f>
        <v>0.136073</v>
      </c>
      <c r="E14" t="str">
        <f>VLOOKUP($A14,All!$A$4:$G$110,5,FALSE)</f>
        <v>cl</v>
      </c>
      <c r="F14" t="str">
        <f>VLOOKUP($A14,All!$A$4:$G$110,6,FALSE)</f>
        <v>ls</v>
      </c>
      <c r="G14" t="str">
        <f>VLOOKUP($A14,All!$A$4:$G$110,7,FALSE)</f>
        <v>maqu</v>
      </c>
      <c r="H14">
        <f t="shared" si="0"/>
        <v>0.06976</v>
      </c>
    </row>
    <row r="15" spans="1:8" ht="12.75">
      <c r="A15">
        <v>160</v>
      </c>
      <c r="B15">
        <f>VLOOKUP($A15,All!$A$4:$G$110,2,FALSE)</f>
        <v>61</v>
      </c>
      <c r="C15">
        <f>VLOOKUP($A15,All!$A$4:$G$110,3,FALSE)</f>
        <v>0.103377</v>
      </c>
      <c r="D15">
        <f>VLOOKUP($A15,All!$A$4:$G$110,4,FALSE)</f>
        <v>0.118465</v>
      </c>
      <c r="E15" t="str">
        <f>VLOOKUP($A15,All!$A$4:$G$110,5,FALSE)</f>
        <v>b</v>
      </c>
      <c r="F15" t="str">
        <f>VLOOKUP($A15,All!$A$4:$G$110,6,FALSE)</f>
        <v>ls</v>
      </c>
      <c r="G15" t="str">
        <f>VLOOKUP($A15,All!$A$4:$G$110,7,FALSE)</f>
        <v>maqu</v>
      </c>
      <c r="H15">
        <f t="shared" si="0"/>
        <v>0.103377</v>
      </c>
    </row>
    <row r="16" spans="1:8" ht="12.75">
      <c r="A16">
        <v>161</v>
      </c>
      <c r="B16">
        <f>VLOOKUP($A16,All!$A$4:$G$110,2,FALSE)</f>
        <v>61</v>
      </c>
      <c r="C16">
        <f>VLOOKUP($A16,All!$A$4:$G$110,3,FALSE)</f>
        <v>0.10501</v>
      </c>
      <c r="D16">
        <f>VLOOKUP($A16,All!$A$4:$G$110,4,FALSE)</f>
        <v>0.118465</v>
      </c>
      <c r="E16" t="str">
        <f>VLOOKUP($A16,All!$A$4:$G$110,5,FALSE)</f>
        <v>lb</v>
      </c>
      <c r="F16" t="str">
        <f>VLOOKUP($A16,All!$A$4:$G$110,6,FALSE)</f>
        <v>sal</v>
      </c>
      <c r="G16" t="str">
        <f>VLOOKUP($A16,All!$A$4:$G$110,7,FALSE)</f>
        <v>maqu</v>
      </c>
      <c r="H16">
        <f t="shared" si="0"/>
        <v>0.10501</v>
      </c>
    </row>
    <row r="17" spans="1:8" ht="12.75">
      <c r="A17">
        <v>162</v>
      </c>
      <c r="B17">
        <f>VLOOKUP($A17,All!$A$4:$G$110,2,FALSE)</f>
        <v>61</v>
      </c>
      <c r="C17">
        <f>VLOOKUP($A17,All!$A$4:$G$110,3,FALSE)</f>
        <v>0.112565</v>
      </c>
      <c r="D17">
        <f>VLOOKUP($A17,All!$A$4:$G$110,4,FALSE)</f>
        <v>0.118465</v>
      </c>
      <c r="E17" t="str">
        <f>VLOOKUP($A17,All!$A$4:$G$110,5,FALSE)</f>
        <v>lb</v>
      </c>
      <c r="F17" t="str">
        <f>VLOOKUP($A17,All!$A$4:$G$110,6,FALSE)</f>
        <v>sal</v>
      </c>
      <c r="G17" t="str">
        <f>VLOOKUP($A17,All!$A$4:$G$110,7,FALSE)</f>
        <v>maqu</v>
      </c>
      <c r="H17">
        <f t="shared" si="0"/>
        <v>0.112565</v>
      </c>
    </row>
    <row r="18" spans="1:8" ht="12.75">
      <c r="A18">
        <v>164</v>
      </c>
      <c r="B18">
        <f>VLOOKUP($A18,All!$A$4:$G$110,2,FALSE)</f>
        <v>61</v>
      </c>
      <c r="C18">
        <f>VLOOKUP($A18,All!$A$4:$G$110,3,FALSE)</f>
        <v>0.098176</v>
      </c>
      <c r="D18">
        <f>VLOOKUP($A18,All!$A$4:$G$110,4,FALSE)</f>
        <v>0.118465</v>
      </c>
      <c r="E18" t="str">
        <f>VLOOKUP($A18,All!$A$4:$G$110,5,FALSE)</f>
        <v>a</v>
      </c>
      <c r="F18" t="str">
        <f>VLOOKUP($A18,All!$A$4:$G$110,6,FALSE)</f>
        <v>sal</v>
      </c>
      <c r="G18" t="str">
        <f>VLOOKUP($A18,All!$A$4:$G$110,7,FALSE)</f>
        <v>maqu</v>
      </c>
      <c r="H18">
        <f t="shared" si="0"/>
        <v>0.098176</v>
      </c>
    </row>
    <row r="19" spans="1:8" ht="12.75">
      <c r="A19">
        <v>166</v>
      </c>
      <c r="B19">
        <f>VLOOKUP($A19,All!$A$4:$G$110,2,FALSE)</f>
        <v>61</v>
      </c>
      <c r="C19">
        <f>VLOOKUP($A19,All!$A$4:$G$110,3,FALSE)</f>
        <v>0.075862</v>
      </c>
      <c r="D19">
        <f>VLOOKUP($A19,All!$A$4:$G$110,4,FALSE)</f>
        <v>0.118465</v>
      </c>
      <c r="E19" t="str">
        <f>VLOOKUP($A19,All!$A$4:$G$110,5,FALSE)</f>
        <v>lb</v>
      </c>
      <c r="F19" t="str">
        <f>VLOOKUP($A19,All!$A$4:$G$110,6,FALSE)</f>
        <v>ssl</v>
      </c>
      <c r="G19" t="str">
        <f>VLOOKUP($A19,All!$A$4:$G$110,7,FALSE)</f>
        <v>maqu</v>
      </c>
      <c r="H19">
        <f t="shared" si="0"/>
        <v>0.075862</v>
      </c>
    </row>
    <row r="20" spans="1:8" ht="12.75">
      <c r="A20">
        <v>169</v>
      </c>
      <c r="B20">
        <f>VLOOKUP($A20,All!$A$4:$G$110,2,FALSE)</f>
        <v>61</v>
      </c>
      <c r="C20">
        <f>VLOOKUP($A20,All!$A$4:$G$110,3,FALSE)</f>
        <v>0.077776</v>
      </c>
      <c r="D20">
        <f>VLOOKUP($A20,All!$A$4:$G$110,4,FALSE)</f>
        <v>0.118465</v>
      </c>
      <c r="E20" t="str">
        <f>VLOOKUP($A20,All!$A$4:$G$110,5,FALSE)</f>
        <v>lb</v>
      </c>
      <c r="F20" t="str">
        <f>VLOOKUP($A20,All!$A$4:$G$110,6,FALSE)</f>
        <v>sl</v>
      </c>
      <c r="G20" t="str">
        <f>VLOOKUP($A20,All!$A$4:$G$110,7,FALSE)</f>
        <v>maqu</v>
      </c>
      <c r="H20">
        <f t="shared" si="0"/>
        <v>0.077776</v>
      </c>
    </row>
    <row r="21" spans="1:8" ht="12.75">
      <c r="A21">
        <v>170</v>
      </c>
      <c r="B21">
        <f>VLOOKUP($A21,All!$A$4:$G$110,2,FALSE)</f>
        <v>61</v>
      </c>
      <c r="C21">
        <f>VLOOKUP($A21,All!$A$4:$G$110,3,FALSE)</f>
        <v>0.166984</v>
      </c>
      <c r="D21">
        <f>VLOOKUP($A21,All!$A$4:$G$110,4,FALSE)</f>
        <v>0.118465</v>
      </c>
      <c r="E21" t="str">
        <f>VLOOKUP($A21,All!$A$4:$G$110,5,FALSE)</f>
        <v>lb</v>
      </c>
      <c r="F21" t="str">
        <f>VLOOKUP($A21,All!$A$4:$G$110,6,FALSE)</f>
        <v>sl</v>
      </c>
      <c r="G21" t="str">
        <f>VLOOKUP($A21,All!$A$4:$G$110,7,FALSE)</f>
        <v>maqu</v>
      </c>
      <c r="H21">
        <f t="shared" si="0"/>
        <v>0.166984</v>
      </c>
    </row>
    <row r="22" spans="1:8" ht="12.75">
      <c r="A22">
        <v>218</v>
      </c>
      <c r="B22">
        <f>VLOOKUP($A22,All!$A$4:$G$110,2,FALSE)</f>
        <v>69</v>
      </c>
      <c r="C22">
        <f>VLOOKUP($A22,All!$A$4:$G$110,3,FALSE)</f>
        <v>0.142826</v>
      </c>
      <c r="D22">
        <f>VLOOKUP($A22,All!$A$4:$G$110,4,FALSE)</f>
        <v>0.163126</v>
      </c>
      <c r="E22" t="str">
        <f>VLOOKUP($A22,All!$A$4:$G$110,5,FALSE)</f>
        <v>lb</v>
      </c>
      <c r="F22" t="str">
        <f>VLOOKUP($A22,All!$A$4:$G$110,6,FALSE)</f>
        <v>sl</v>
      </c>
      <c r="G22" t="str">
        <f>VLOOKUP($A22,All!$A$4:$G$110,7,FALSE)</f>
        <v>maqu</v>
      </c>
      <c r="H22">
        <f t="shared" si="0"/>
        <v>0.142826</v>
      </c>
    </row>
    <row r="23" spans="3:8" ht="12.75">
      <c r="C23">
        <v>0.35</v>
      </c>
      <c r="H23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H77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 t="s">
        <v>9</v>
      </c>
      <c r="B1">
        <f>[1]!ENash(C5:C76,D5:D76)</f>
        <v>0.37304296826868855</v>
      </c>
      <c r="D1" t="s">
        <v>37</v>
      </c>
      <c r="E1">
        <f>RSQ(C5:C76,D5:D76)</f>
        <v>0.4261761241481379</v>
      </c>
    </row>
    <row r="3" spans="1:8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22</v>
      </c>
    </row>
    <row r="4" spans="3:8" ht="12.75">
      <c r="C4">
        <v>0</v>
      </c>
      <c r="H4">
        <v>0</v>
      </c>
    </row>
    <row r="5" spans="1:8" ht="12.75">
      <c r="A5">
        <v>1</v>
      </c>
      <c r="B5">
        <f>VLOOKUP($A5,All!$A$4:$G$110,2,FALSE)</f>
        <v>34</v>
      </c>
      <c r="C5">
        <f>VLOOKUP($A5,All!$A$4:$G$110,3,FALSE)</f>
        <v>0.27496</v>
      </c>
      <c r="D5">
        <f>VLOOKUP($A5,All!$A$4:$G$110,4,FALSE)</f>
        <v>0.231116</v>
      </c>
      <c r="E5" t="str">
        <f>VLOOKUP($A5,All!$A$4:$G$110,5,FALSE)</f>
        <v>cl</v>
      </c>
      <c r="F5" t="str">
        <f>VLOOKUP($A5,All!$A$4:$G$110,6,FALSE)</f>
        <v>l</v>
      </c>
      <c r="G5" t="str">
        <f>VLOOKUP($A5,All!$A$4:$G$110,7,FALSE)</f>
        <v>wijn</v>
      </c>
      <c r="H5">
        <f>C5</f>
        <v>0.27496</v>
      </c>
    </row>
    <row r="6" spans="1:8" ht="12.75">
      <c r="A6">
        <v>2</v>
      </c>
      <c r="B6">
        <f>VLOOKUP($A6,All!$A$4:$G$110,2,FALSE)</f>
        <v>34</v>
      </c>
      <c r="C6">
        <f>VLOOKUP($A6,All!$A$4:$G$110,3,FALSE)</f>
        <v>0.311293</v>
      </c>
      <c r="D6">
        <f>VLOOKUP($A6,All!$A$4:$G$110,4,FALSE)</f>
        <v>0.231116</v>
      </c>
      <c r="E6" t="str">
        <f>VLOOKUP($A6,All!$A$4:$G$110,5,FALSE)</f>
        <v>cl</v>
      </c>
      <c r="F6" t="str">
        <f>VLOOKUP($A6,All!$A$4:$G$110,6,FALSE)</f>
        <v>sl</v>
      </c>
      <c r="G6" t="str">
        <f>VLOOKUP($A6,All!$A$4:$G$110,7,FALSE)</f>
        <v>wijn</v>
      </c>
      <c r="H6">
        <f aca="true" t="shared" si="0" ref="H6:H69">C6</f>
        <v>0.311293</v>
      </c>
    </row>
    <row r="7" spans="1:8" ht="12.75">
      <c r="A7">
        <v>3</v>
      </c>
      <c r="B7">
        <f>VLOOKUP($A7,All!$A$4:$G$110,2,FALSE)</f>
        <v>34</v>
      </c>
      <c r="C7">
        <f>VLOOKUP($A7,All!$A$4:$G$110,3,FALSE)</f>
        <v>0.297475</v>
      </c>
      <c r="D7">
        <f>VLOOKUP($A7,All!$A$4:$G$110,4,FALSE)</f>
        <v>0.231116</v>
      </c>
      <c r="E7" t="str">
        <f>VLOOKUP($A7,All!$A$4:$G$110,5,FALSE)</f>
        <v>cl</v>
      </c>
      <c r="F7" t="str">
        <f>VLOOKUP($A7,All!$A$4:$G$110,6,FALSE)</f>
        <v>l</v>
      </c>
      <c r="G7" t="str">
        <f>VLOOKUP($A7,All!$A$4:$G$110,7,FALSE)</f>
        <v>wijn</v>
      </c>
      <c r="H7">
        <f t="shared" si="0"/>
        <v>0.297475</v>
      </c>
    </row>
    <row r="8" spans="1:8" ht="12.75">
      <c r="A8">
        <v>5</v>
      </c>
      <c r="B8">
        <f>VLOOKUP($A8,All!$A$4:$G$110,2,FALSE)</f>
        <v>34</v>
      </c>
      <c r="C8">
        <f>VLOOKUP($A8,All!$A$4:$G$110,3,FALSE)</f>
        <v>0.287796</v>
      </c>
      <c r="D8">
        <f>VLOOKUP($A8,All!$A$4:$G$110,4,FALSE)</f>
        <v>0.231116</v>
      </c>
      <c r="E8" t="str">
        <f>VLOOKUP($A8,All!$A$4:$G$110,5,FALSE)</f>
        <v>cl</v>
      </c>
      <c r="F8" t="str">
        <f>VLOOKUP($A8,All!$A$4:$G$110,6,FALSE)</f>
        <v>l</v>
      </c>
      <c r="G8" t="str">
        <f>VLOOKUP($A8,All!$A$4:$G$110,7,FALSE)</f>
        <v>wijn</v>
      </c>
      <c r="H8">
        <f t="shared" si="0"/>
        <v>0.287796</v>
      </c>
    </row>
    <row r="9" spans="1:8" ht="12.75">
      <c r="A9">
        <v>7</v>
      </c>
      <c r="B9">
        <f>VLOOKUP($A9,All!$A$4:$G$110,2,FALSE)</f>
        <v>35</v>
      </c>
      <c r="C9">
        <f>VLOOKUP($A9,All!$A$4:$G$110,3,FALSE)</f>
        <v>0.26483</v>
      </c>
      <c r="D9">
        <f>VLOOKUP($A9,All!$A$4:$G$110,4,FALSE)</f>
        <v>0.226584</v>
      </c>
      <c r="E9" t="str">
        <f>VLOOKUP($A9,All!$A$4:$G$110,5,FALSE)</f>
        <v>cl</v>
      </c>
      <c r="F9" t="str">
        <f>VLOOKUP($A9,All!$A$4:$G$110,6,FALSE)</f>
        <v>sl</v>
      </c>
      <c r="G9" t="str">
        <f>VLOOKUP($A9,All!$A$4:$G$110,7,FALSE)</f>
        <v>wijn</v>
      </c>
      <c r="H9">
        <f t="shared" si="0"/>
        <v>0.26483</v>
      </c>
    </row>
    <row r="10" spans="1:8" ht="12.75">
      <c r="A10">
        <v>8</v>
      </c>
      <c r="B10">
        <f>VLOOKUP($A10,All!$A$4:$G$110,2,FALSE)</f>
        <v>35</v>
      </c>
      <c r="C10">
        <f>VLOOKUP($A10,All!$A$4:$G$110,3,FALSE)</f>
        <v>0.235</v>
      </c>
      <c r="D10">
        <f>VLOOKUP($A10,All!$A$4:$G$110,4,FALSE)</f>
        <v>0.226584</v>
      </c>
      <c r="E10" t="str">
        <f>VLOOKUP($A10,All!$A$4:$G$110,5,FALSE)</f>
        <v>cl</v>
      </c>
      <c r="F10" t="str">
        <f>VLOOKUP($A10,All!$A$4:$G$110,6,FALSE)</f>
        <v>l</v>
      </c>
      <c r="G10" t="str">
        <f>VLOOKUP($A10,All!$A$4:$G$110,7,FALSE)</f>
        <v>wijn</v>
      </c>
      <c r="H10">
        <f t="shared" si="0"/>
        <v>0.235</v>
      </c>
    </row>
    <row r="11" spans="1:8" ht="12.75">
      <c r="A11">
        <v>9</v>
      </c>
      <c r="B11">
        <f>VLOOKUP($A11,All!$A$4:$G$110,2,FALSE)</f>
        <v>35</v>
      </c>
      <c r="C11">
        <f>VLOOKUP($A11,All!$A$4:$G$110,3,FALSE)</f>
        <v>0.319228</v>
      </c>
      <c r="D11">
        <f>VLOOKUP($A11,All!$A$4:$G$110,4,FALSE)</f>
        <v>0.226584</v>
      </c>
      <c r="E11" t="str">
        <f>VLOOKUP($A11,All!$A$4:$G$110,5,FALSE)</f>
        <v>cl</v>
      </c>
      <c r="F11" t="str">
        <f>VLOOKUP($A11,All!$A$4:$G$110,6,FALSE)</f>
        <v>l</v>
      </c>
      <c r="G11" t="str">
        <f>VLOOKUP($A11,All!$A$4:$G$110,7,FALSE)</f>
        <v>wijn</v>
      </c>
      <c r="H11">
        <f t="shared" si="0"/>
        <v>0.319228</v>
      </c>
    </row>
    <row r="12" spans="1:8" ht="12.75">
      <c r="A12">
        <v>16</v>
      </c>
      <c r="B12">
        <f>VLOOKUP($A12,All!$A$4:$G$110,2,FALSE)</f>
        <v>36</v>
      </c>
      <c r="C12">
        <f>VLOOKUP($A12,All!$A$4:$G$110,3,FALSE)</f>
        <v>0.205631</v>
      </c>
      <c r="D12">
        <f>VLOOKUP($A12,All!$A$4:$G$110,4,FALSE)</f>
        <v>0.221709</v>
      </c>
      <c r="E12" t="str">
        <f>VLOOKUP($A12,All!$A$4:$G$110,5,FALSE)</f>
        <v>cl</v>
      </c>
      <c r="F12" t="str">
        <f>VLOOKUP($A12,All!$A$4:$G$110,6,FALSE)</f>
        <v>sl</v>
      </c>
      <c r="G12" t="str">
        <f>VLOOKUP($A12,All!$A$4:$G$110,7,FALSE)</f>
        <v>wijn</v>
      </c>
      <c r="H12">
        <f t="shared" si="0"/>
        <v>0.205631</v>
      </c>
    </row>
    <row r="13" spans="1:8" ht="12.75">
      <c r="A13">
        <v>18</v>
      </c>
      <c r="B13">
        <f>VLOOKUP($A13,All!$A$4:$G$110,2,FALSE)</f>
        <v>36</v>
      </c>
      <c r="C13">
        <f>VLOOKUP($A13,All!$A$4:$G$110,3,FALSE)</f>
        <v>0.258287</v>
      </c>
      <c r="D13">
        <f>VLOOKUP($A13,All!$A$4:$G$110,4,FALSE)</f>
        <v>0.221709</v>
      </c>
      <c r="E13" t="str">
        <f>VLOOKUP($A13,All!$A$4:$G$110,5,FALSE)</f>
        <v>cl</v>
      </c>
      <c r="F13" t="str">
        <f>VLOOKUP($A13,All!$A$4:$G$110,6,FALSE)</f>
        <v>sl</v>
      </c>
      <c r="G13" t="str">
        <f>VLOOKUP($A13,All!$A$4:$G$110,7,FALSE)</f>
        <v>wijn</v>
      </c>
      <c r="H13">
        <f t="shared" si="0"/>
        <v>0.258287</v>
      </c>
    </row>
    <row r="14" spans="1:8" ht="12.75">
      <c r="A14">
        <v>26</v>
      </c>
      <c r="B14">
        <f>VLOOKUP($A14,All!$A$4:$G$110,2,FALSE)</f>
        <v>37</v>
      </c>
      <c r="C14">
        <f>VLOOKUP($A14,All!$A$4:$G$110,3,FALSE)</f>
        <v>0.217014</v>
      </c>
      <c r="D14">
        <f>VLOOKUP($A14,All!$A$4:$G$110,4,FALSE)</f>
        <v>0.217432</v>
      </c>
      <c r="E14" t="str">
        <f>VLOOKUP($A14,All!$A$4:$G$110,5,FALSE)</f>
        <v>cl</v>
      </c>
      <c r="F14" t="str">
        <f>VLOOKUP($A14,All!$A$4:$G$110,6,FALSE)</f>
        <v>sl</v>
      </c>
      <c r="G14" t="str">
        <f>VLOOKUP($A14,All!$A$4:$G$110,7,FALSE)</f>
        <v>wijn</v>
      </c>
      <c r="H14">
        <f t="shared" si="0"/>
        <v>0.217014</v>
      </c>
    </row>
    <row r="15" spans="1:8" ht="12.75">
      <c r="A15">
        <v>47</v>
      </c>
      <c r="B15">
        <f>VLOOKUP($A15,All!$A$4:$G$110,2,FALSE)</f>
        <v>40</v>
      </c>
      <c r="C15">
        <f>VLOOKUP($A15,All!$A$4:$G$110,3,FALSE)</f>
        <v>0.161613</v>
      </c>
      <c r="D15">
        <f>VLOOKUP($A15,All!$A$4:$G$110,4,FALSE)</f>
        <v>0.171666</v>
      </c>
      <c r="E15" t="str">
        <f>VLOOKUP($A15,All!$A$4:$G$110,5,FALSE)</f>
        <v>lb</v>
      </c>
      <c r="F15" t="str">
        <f>VLOOKUP($A15,All!$A$4:$G$110,6,FALSE)</f>
        <v>sl</v>
      </c>
      <c r="G15" t="str">
        <f>VLOOKUP($A15,All!$A$4:$G$110,7,FALSE)</f>
        <v>wijn</v>
      </c>
      <c r="H15">
        <f t="shared" si="0"/>
        <v>0.161613</v>
      </c>
    </row>
    <row r="16" spans="1:8" ht="12.75">
      <c r="A16">
        <v>48</v>
      </c>
      <c r="B16">
        <f>VLOOKUP($A16,All!$A$4:$G$110,2,FALSE)</f>
        <v>40</v>
      </c>
      <c r="C16">
        <f>VLOOKUP($A16,All!$A$4:$G$110,3,FALSE)</f>
        <v>0.155311</v>
      </c>
      <c r="D16">
        <f>VLOOKUP($A16,All!$A$4:$G$110,4,FALSE)</f>
        <v>0.171666</v>
      </c>
      <c r="E16" t="str">
        <f>VLOOKUP($A16,All!$A$4:$G$110,5,FALSE)</f>
        <v>lb</v>
      </c>
      <c r="F16" t="str">
        <f>VLOOKUP($A16,All!$A$4:$G$110,6,FALSE)</f>
        <v>sal</v>
      </c>
      <c r="G16" t="str">
        <f>VLOOKUP($A16,All!$A$4:$G$110,7,FALSE)</f>
        <v>wijn</v>
      </c>
      <c r="H16">
        <f t="shared" si="0"/>
        <v>0.155311</v>
      </c>
    </row>
    <row r="17" spans="1:8" ht="12.75">
      <c r="A17">
        <v>50</v>
      </c>
      <c r="B17">
        <f>VLOOKUP($A17,All!$A$4:$G$110,2,FALSE)</f>
        <v>42</v>
      </c>
      <c r="C17">
        <f>VLOOKUP($A17,All!$A$4:$G$110,3,FALSE)</f>
        <v>0.212876</v>
      </c>
      <c r="D17">
        <f>VLOOKUP($A17,All!$A$4:$G$110,4,FALSE)</f>
        <v>0.195184</v>
      </c>
      <c r="E17" t="str">
        <f>VLOOKUP($A17,All!$A$4:$G$110,5,FALSE)</f>
        <v>c</v>
      </c>
      <c r="F17" t="str">
        <f>VLOOKUP($A17,All!$A$4:$G$110,6,FALSE)</f>
        <v>sal</v>
      </c>
      <c r="G17" t="str">
        <f>VLOOKUP($A17,All!$A$4:$G$110,7,FALSE)</f>
        <v>wijn</v>
      </c>
      <c r="H17">
        <f t="shared" si="0"/>
        <v>0.212876</v>
      </c>
    </row>
    <row r="18" spans="1:8" ht="12.75">
      <c r="A18">
        <v>52</v>
      </c>
      <c r="B18">
        <f>VLOOKUP($A18,All!$A$4:$G$110,2,FALSE)</f>
        <v>42</v>
      </c>
      <c r="C18">
        <f>VLOOKUP($A18,All!$A$4:$G$110,3,FALSE)</f>
        <v>0.124489</v>
      </c>
      <c r="D18">
        <f>VLOOKUP($A18,All!$A$4:$G$110,4,FALSE)</f>
        <v>0.15561</v>
      </c>
      <c r="E18" t="str">
        <f>VLOOKUP($A18,All!$A$4:$G$110,5,FALSE)</f>
        <v>b</v>
      </c>
      <c r="F18" t="str">
        <f>VLOOKUP($A18,All!$A$4:$G$110,6,FALSE)</f>
        <v>ls</v>
      </c>
      <c r="G18" t="str">
        <f>VLOOKUP($A18,All!$A$4:$G$110,7,FALSE)</f>
        <v>wijn</v>
      </c>
      <c r="H18">
        <f t="shared" si="0"/>
        <v>0.124489</v>
      </c>
    </row>
    <row r="19" spans="1:8" ht="12.75">
      <c r="A19">
        <v>53</v>
      </c>
      <c r="B19">
        <f>VLOOKUP($A19,All!$A$4:$G$110,2,FALSE)</f>
        <v>42</v>
      </c>
      <c r="C19">
        <f>VLOOKUP($A19,All!$A$4:$G$110,3,FALSE)</f>
        <v>0.213216</v>
      </c>
      <c r="D19">
        <f>VLOOKUP($A19,All!$A$4:$G$110,4,FALSE)</f>
        <v>0.15561</v>
      </c>
      <c r="E19" t="str">
        <f>VLOOKUP($A19,All!$A$4:$G$110,5,FALSE)</f>
        <v>b</v>
      </c>
      <c r="F19" t="str">
        <f>VLOOKUP($A19,All!$A$4:$G$110,6,FALSE)</f>
        <v>l</v>
      </c>
      <c r="G19" t="str">
        <f>VLOOKUP($A19,All!$A$4:$G$110,7,FALSE)</f>
        <v>wijn</v>
      </c>
      <c r="H19">
        <f t="shared" si="0"/>
        <v>0.213216</v>
      </c>
    </row>
    <row r="20" spans="1:8" ht="12.75">
      <c r="A20">
        <v>55</v>
      </c>
      <c r="B20">
        <f>VLOOKUP($A20,All!$A$4:$G$110,2,FALSE)</f>
        <v>42</v>
      </c>
      <c r="C20">
        <f>VLOOKUP($A20,All!$A$4:$G$110,3,FALSE)</f>
        <v>0.213517</v>
      </c>
      <c r="D20">
        <f>VLOOKUP($A20,All!$A$4:$G$110,4,FALSE)</f>
        <v>0.15561</v>
      </c>
      <c r="E20" t="str">
        <f>VLOOKUP($A20,All!$A$4:$G$110,5,FALSE)</f>
        <v>b</v>
      </c>
      <c r="F20" t="str">
        <f>VLOOKUP($A20,All!$A$4:$G$110,6,FALSE)</f>
        <v>sl</v>
      </c>
      <c r="G20" t="str">
        <f>VLOOKUP($A20,All!$A$4:$G$110,7,FALSE)</f>
        <v>wijn</v>
      </c>
      <c r="H20">
        <f t="shared" si="0"/>
        <v>0.213517</v>
      </c>
    </row>
    <row r="21" spans="1:8" ht="12.75">
      <c r="A21">
        <v>56</v>
      </c>
      <c r="B21">
        <f>VLOOKUP($A21,All!$A$4:$G$110,2,FALSE)</f>
        <v>42</v>
      </c>
      <c r="C21">
        <f>VLOOKUP($A21,All!$A$4:$G$110,3,FALSE)</f>
        <v>0.191683</v>
      </c>
      <c r="D21">
        <f>VLOOKUP($A21,All!$A$4:$G$110,4,FALSE)</f>
        <v>0.195184</v>
      </c>
      <c r="E21" t="str">
        <f>VLOOKUP($A21,All!$A$4:$G$110,5,FALSE)</f>
        <v>c</v>
      </c>
      <c r="F21" t="str">
        <f>VLOOKUP($A21,All!$A$4:$G$110,6,FALSE)</f>
        <v>sal</v>
      </c>
      <c r="G21" t="str">
        <f>VLOOKUP($A21,All!$A$4:$G$110,7,FALSE)</f>
        <v>wijn</v>
      </c>
      <c r="H21">
        <f t="shared" si="0"/>
        <v>0.191683</v>
      </c>
    </row>
    <row r="22" spans="1:8" ht="12.75">
      <c r="A22">
        <v>58</v>
      </c>
      <c r="B22">
        <f>VLOOKUP($A22,All!$A$4:$G$110,2,FALSE)</f>
        <v>43</v>
      </c>
      <c r="C22">
        <f>VLOOKUP($A22,All!$A$4:$G$110,3,FALSE)</f>
        <v>0.251904</v>
      </c>
      <c r="D22">
        <f>VLOOKUP($A22,All!$A$4:$G$110,4,FALSE)</f>
        <v>0.190497</v>
      </c>
      <c r="E22" t="str">
        <f>VLOOKUP($A22,All!$A$4:$G$110,5,FALSE)</f>
        <v>c</v>
      </c>
      <c r="F22" t="str">
        <f>VLOOKUP($A22,All!$A$4:$G$110,6,FALSE)</f>
        <v>l</v>
      </c>
      <c r="G22" t="str">
        <f>VLOOKUP($A22,All!$A$4:$G$110,7,FALSE)</f>
        <v>wijn</v>
      </c>
      <c r="H22">
        <f t="shared" si="0"/>
        <v>0.251904</v>
      </c>
    </row>
    <row r="23" spans="1:8" ht="12.75">
      <c r="A23">
        <v>62</v>
      </c>
      <c r="B23">
        <f>VLOOKUP($A23,All!$A$4:$G$110,2,FALSE)</f>
        <v>43</v>
      </c>
      <c r="C23">
        <f>VLOOKUP($A23,All!$A$4:$G$110,3,FALSE)</f>
        <v>0.205541</v>
      </c>
      <c r="D23">
        <f>VLOOKUP($A23,All!$A$4:$G$110,4,FALSE)</f>
        <v>0.190497</v>
      </c>
      <c r="E23" t="str">
        <f>VLOOKUP($A23,All!$A$4:$G$110,5,FALSE)</f>
        <v>c</v>
      </c>
      <c r="F23" t="str">
        <f>VLOOKUP($A23,All!$A$4:$G$110,6,FALSE)</f>
        <v>l</v>
      </c>
      <c r="G23" t="str">
        <f>VLOOKUP($A23,All!$A$4:$G$110,7,FALSE)</f>
        <v>wijn</v>
      </c>
      <c r="H23">
        <f t="shared" si="0"/>
        <v>0.205541</v>
      </c>
    </row>
    <row r="24" spans="1:8" ht="12.75">
      <c r="A24">
        <v>63</v>
      </c>
      <c r="B24">
        <f>VLOOKUP($A24,All!$A$4:$G$110,2,FALSE)</f>
        <v>45</v>
      </c>
      <c r="C24">
        <f>VLOOKUP($A24,All!$A$4:$G$110,3,FALSE)</f>
        <v>0.172695</v>
      </c>
      <c r="D24">
        <f>VLOOKUP($A24,All!$A$4:$G$110,4,FALSE)</f>
        <v>0.14002</v>
      </c>
      <c r="E24" t="str">
        <f>VLOOKUP($A24,All!$A$4:$G$110,5,FALSE)</f>
        <v>b</v>
      </c>
      <c r="F24" t="str">
        <f>VLOOKUP($A24,All!$A$4:$G$110,6,FALSE)</f>
        <v>sl</v>
      </c>
      <c r="G24" t="str">
        <f>VLOOKUP($A24,All!$A$4:$G$110,7,FALSE)</f>
        <v>wijn</v>
      </c>
      <c r="H24">
        <f t="shared" si="0"/>
        <v>0.172695</v>
      </c>
    </row>
    <row r="25" spans="1:8" ht="12.75">
      <c r="A25">
        <v>64</v>
      </c>
      <c r="B25">
        <f>VLOOKUP($A25,All!$A$4:$G$110,2,FALSE)</f>
        <v>45</v>
      </c>
      <c r="C25">
        <f>VLOOKUP($A25,All!$A$4:$G$110,3,FALSE)</f>
        <v>0.18499</v>
      </c>
      <c r="D25">
        <f>VLOOKUP($A25,All!$A$4:$G$110,4,FALSE)</f>
        <v>0.188969</v>
      </c>
      <c r="E25" t="str">
        <f>VLOOKUP($A25,All!$A$4:$G$110,5,FALSE)</f>
        <v>cl</v>
      </c>
      <c r="F25" t="str">
        <f>VLOOKUP($A25,All!$A$4:$G$110,6,FALSE)</f>
        <v>ls</v>
      </c>
      <c r="G25" t="str">
        <f>VLOOKUP($A25,All!$A$4:$G$110,7,FALSE)</f>
        <v>wijn</v>
      </c>
      <c r="H25">
        <f t="shared" si="0"/>
        <v>0.18499</v>
      </c>
    </row>
    <row r="26" spans="1:8" ht="12.75">
      <c r="A26">
        <v>65</v>
      </c>
      <c r="B26">
        <f>VLOOKUP($A26,All!$A$4:$G$110,2,FALSE)</f>
        <v>45</v>
      </c>
      <c r="C26">
        <f>VLOOKUP($A26,All!$A$4:$G$110,3,FALSE)</f>
        <v>0.152986</v>
      </c>
      <c r="D26">
        <f>VLOOKUP($A26,All!$A$4:$G$110,4,FALSE)</f>
        <v>0.188969</v>
      </c>
      <c r="E26" t="str">
        <f>VLOOKUP($A26,All!$A$4:$G$110,5,FALSE)</f>
        <v>cl</v>
      </c>
      <c r="F26" t="str">
        <f>VLOOKUP($A26,All!$A$4:$G$110,6,FALSE)</f>
        <v>sl</v>
      </c>
      <c r="G26" t="str">
        <f>VLOOKUP($A26,All!$A$4:$G$110,7,FALSE)</f>
        <v>wijn</v>
      </c>
      <c r="H26">
        <f t="shared" si="0"/>
        <v>0.152986</v>
      </c>
    </row>
    <row r="27" spans="1:8" ht="12.75">
      <c r="A27">
        <v>68</v>
      </c>
      <c r="B27">
        <f>VLOOKUP($A27,All!$A$4:$G$110,2,FALSE)</f>
        <v>45</v>
      </c>
      <c r="C27">
        <f>VLOOKUP($A27,All!$A$4:$G$110,3,FALSE)</f>
        <v>0.145892</v>
      </c>
      <c r="D27">
        <f>VLOOKUP($A27,All!$A$4:$G$110,4,FALSE)</f>
        <v>0.182091</v>
      </c>
      <c r="E27" t="str">
        <f>VLOOKUP($A27,All!$A$4:$G$110,5,FALSE)</f>
        <v>c</v>
      </c>
      <c r="F27" t="str">
        <f>VLOOKUP($A27,All!$A$4:$G$110,6,FALSE)</f>
        <v>l</v>
      </c>
      <c r="G27" t="str">
        <f>VLOOKUP($A27,All!$A$4:$G$110,7,FALSE)</f>
        <v>wijn</v>
      </c>
      <c r="H27">
        <f t="shared" si="0"/>
        <v>0.145892</v>
      </c>
    </row>
    <row r="28" spans="1:8" ht="12.75">
      <c r="A28">
        <v>69</v>
      </c>
      <c r="B28">
        <f>VLOOKUP($A28,All!$A$4:$G$110,2,FALSE)</f>
        <v>45</v>
      </c>
      <c r="C28">
        <f>VLOOKUP($A28,All!$A$4:$G$110,3,FALSE)</f>
        <v>0.171553</v>
      </c>
      <c r="D28">
        <f>VLOOKUP($A28,All!$A$4:$G$110,4,FALSE)</f>
        <v>0.182091</v>
      </c>
      <c r="E28" t="str">
        <f>VLOOKUP($A28,All!$A$4:$G$110,5,FALSE)</f>
        <v>c</v>
      </c>
      <c r="F28" t="str">
        <f>VLOOKUP($A28,All!$A$4:$G$110,6,FALSE)</f>
        <v>ssl</v>
      </c>
      <c r="G28" t="str">
        <f>VLOOKUP($A28,All!$A$4:$G$110,7,FALSE)</f>
        <v>wijn</v>
      </c>
      <c r="H28">
        <f t="shared" si="0"/>
        <v>0.171553</v>
      </c>
    </row>
    <row r="29" spans="1:8" ht="12.75">
      <c r="A29">
        <v>70</v>
      </c>
      <c r="B29">
        <f>VLOOKUP($A29,All!$A$4:$G$110,2,FALSE)</f>
        <v>45</v>
      </c>
      <c r="C29">
        <f>VLOOKUP($A29,All!$A$4:$G$110,3,FALSE)</f>
        <v>0.196463</v>
      </c>
      <c r="D29">
        <f>VLOOKUP($A29,All!$A$4:$G$110,4,FALSE)</f>
        <v>0.14002</v>
      </c>
      <c r="E29" t="str">
        <f>VLOOKUP($A29,All!$A$4:$G$110,5,FALSE)</f>
        <v>b</v>
      </c>
      <c r="F29" t="str">
        <f>VLOOKUP($A29,All!$A$4:$G$110,6,FALSE)</f>
        <v>ls</v>
      </c>
      <c r="G29" t="str">
        <f>VLOOKUP($A29,All!$A$4:$G$110,7,FALSE)</f>
        <v>wijn</v>
      </c>
      <c r="H29">
        <f t="shared" si="0"/>
        <v>0.196463</v>
      </c>
    </row>
    <row r="30" spans="1:8" ht="12.75">
      <c r="A30">
        <v>73</v>
      </c>
      <c r="B30">
        <f>VLOOKUP($A30,All!$A$4:$G$110,2,FALSE)</f>
        <v>47</v>
      </c>
      <c r="C30">
        <f>VLOOKUP($A30,All!$A$4:$G$110,3,FALSE)</f>
        <v>0.192625</v>
      </c>
      <c r="D30">
        <f>VLOOKUP($A30,All!$A$4:$G$110,4,FALSE)</f>
        <v>0.183782</v>
      </c>
      <c r="E30" t="str">
        <f>VLOOKUP($A30,All!$A$4:$G$110,5,FALSE)</f>
        <v>cl</v>
      </c>
      <c r="F30" t="str">
        <f>VLOOKUP($A30,All!$A$4:$G$110,6,FALSE)</f>
        <v>l</v>
      </c>
      <c r="G30" t="str">
        <f>VLOOKUP($A30,All!$A$4:$G$110,7,FALSE)</f>
        <v>wijn</v>
      </c>
      <c r="H30">
        <f t="shared" si="0"/>
        <v>0.192625</v>
      </c>
    </row>
    <row r="31" spans="1:8" ht="12.75">
      <c r="A31">
        <v>76</v>
      </c>
      <c r="B31">
        <f>VLOOKUP($A31,All!$A$4:$G$110,2,FALSE)</f>
        <v>47</v>
      </c>
      <c r="C31">
        <f>VLOOKUP($A31,All!$A$4:$G$110,3,FALSE)</f>
        <v>0.115711</v>
      </c>
      <c r="D31">
        <f>VLOOKUP($A31,All!$A$4:$G$110,4,FALSE)</f>
        <v>0.183782</v>
      </c>
      <c r="E31" t="str">
        <f>VLOOKUP($A31,All!$A$4:$G$110,5,FALSE)</f>
        <v>cl</v>
      </c>
      <c r="F31" t="str">
        <f>VLOOKUP($A31,All!$A$4:$G$110,6,FALSE)</f>
        <v>sal</v>
      </c>
      <c r="G31" t="str">
        <f>VLOOKUP($A31,All!$A$4:$G$110,7,FALSE)</f>
        <v>wijn</v>
      </c>
      <c r="H31">
        <f t="shared" si="0"/>
        <v>0.115711</v>
      </c>
    </row>
    <row r="32" spans="1:8" ht="12.75">
      <c r="A32">
        <v>83</v>
      </c>
      <c r="B32">
        <f>VLOOKUP($A32,All!$A$4:$G$110,2,FALSE)</f>
        <v>47</v>
      </c>
      <c r="C32">
        <f>VLOOKUP($A32,All!$A$4:$G$110,3,FALSE)</f>
        <v>0.176533</v>
      </c>
      <c r="D32">
        <f>VLOOKUP($A32,All!$A$4:$G$110,4,FALSE)</f>
        <v>0.183782</v>
      </c>
      <c r="E32" t="str">
        <f>VLOOKUP($A32,All!$A$4:$G$110,5,FALSE)</f>
        <v>cl</v>
      </c>
      <c r="F32" t="str">
        <f>VLOOKUP($A32,All!$A$4:$G$110,6,FALSE)</f>
        <v>sl</v>
      </c>
      <c r="G32" t="str">
        <f>VLOOKUP($A32,All!$A$4:$G$110,7,FALSE)</f>
        <v>wijn</v>
      </c>
      <c r="H32">
        <f t="shared" si="0"/>
        <v>0.176533</v>
      </c>
    </row>
    <row r="33" spans="1:8" ht="12.75">
      <c r="A33">
        <v>84</v>
      </c>
      <c r="B33">
        <f>VLOOKUP($A33,All!$A$4:$G$110,2,FALSE)</f>
        <v>47</v>
      </c>
      <c r="C33">
        <f>VLOOKUP($A33,All!$A$4:$G$110,3,FALSE)</f>
        <v>0.246403</v>
      </c>
      <c r="D33">
        <f>VLOOKUP($A33,All!$A$4:$G$110,4,FALSE)</f>
        <v>0.177155</v>
      </c>
      <c r="E33" t="str">
        <f>VLOOKUP($A33,All!$A$4:$G$110,5,FALSE)</f>
        <v>c</v>
      </c>
      <c r="F33" t="str">
        <f>VLOOKUP($A33,All!$A$4:$G$110,6,FALSE)</f>
        <v>cl</v>
      </c>
      <c r="G33" t="str">
        <f>VLOOKUP($A33,All!$A$4:$G$110,7,FALSE)</f>
        <v>wijn</v>
      </c>
      <c r="H33">
        <f t="shared" si="0"/>
        <v>0.246403</v>
      </c>
    </row>
    <row r="34" spans="1:8" ht="12.75">
      <c r="A34">
        <v>85</v>
      </c>
      <c r="B34">
        <f>VLOOKUP($A34,All!$A$4:$G$110,2,FALSE)</f>
        <v>48</v>
      </c>
      <c r="C34">
        <f>VLOOKUP($A34,All!$A$4:$G$110,3,FALSE)</f>
        <v>0.176353</v>
      </c>
      <c r="D34">
        <f>VLOOKUP($A34,All!$A$4:$G$110,4,FALSE)</f>
        <v>0.174996</v>
      </c>
      <c r="E34" t="str">
        <f>VLOOKUP($A34,All!$A$4:$G$110,5,FALSE)</f>
        <v>c</v>
      </c>
      <c r="F34" t="str">
        <f>VLOOKUP($A34,All!$A$4:$G$110,6,FALSE)</f>
        <v>sl</v>
      </c>
      <c r="G34" t="str">
        <f>VLOOKUP($A34,All!$A$4:$G$110,7,FALSE)</f>
        <v>wijn</v>
      </c>
      <c r="H34">
        <f t="shared" si="0"/>
        <v>0.176353</v>
      </c>
    </row>
    <row r="35" spans="1:8" ht="12.75">
      <c r="A35">
        <v>87</v>
      </c>
      <c r="B35">
        <f>VLOOKUP($A35,All!$A$4:$G$110,2,FALSE)</f>
        <v>49</v>
      </c>
      <c r="C35">
        <f>VLOOKUP($A35,All!$A$4:$G$110,3,FALSE)</f>
        <v>0.223437</v>
      </c>
      <c r="D35">
        <f>VLOOKUP($A35,All!$A$4:$G$110,4,FALSE)</f>
        <v>0.130326</v>
      </c>
      <c r="E35" t="str">
        <f>VLOOKUP($A35,All!$A$4:$G$110,5,FALSE)</f>
        <v>b</v>
      </c>
      <c r="F35" t="str">
        <f>VLOOKUP($A35,All!$A$4:$G$110,6,FALSE)</f>
        <v>cl</v>
      </c>
      <c r="G35" t="str">
        <f>VLOOKUP($A35,All!$A$4:$G$110,7,FALSE)</f>
        <v>wijn</v>
      </c>
      <c r="H35">
        <f t="shared" si="0"/>
        <v>0.223437</v>
      </c>
    </row>
    <row r="36" spans="1:8" ht="12.75">
      <c r="A36">
        <v>90</v>
      </c>
      <c r="B36">
        <f>VLOOKUP($A36,All!$A$4:$G$110,2,FALSE)</f>
        <v>49</v>
      </c>
      <c r="C36">
        <f>VLOOKUP($A36,All!$A$4:$G$110,3,FALSE)</f>
        <v>0.196182</v>
      </c>
      <c r="D36">
        <f>VLOOKUP($A36,All!$A$4:$G$110,4,FALSE)</f>
        <v>0.173511</v>
      </c>
      <c r="E36" t="str">
        <f>VLOOKUP($A36,All!$A$4:$G$110,5,FALSE)</f>
        <v>c</v>
      </c>
      <c r="F36" t="str">
        <f>VLOOKUP($A36,All!$A$4:$G$110,6,FALSE)</f>
        <v>sl</v>
      </c>
      <c r="G36" t="str">
        <f>VLOOKUP($A36,All!$A$4:$G$110,7,FALSE)</f>
        <v>wijn</v>
      </c>
      <c r="H36">
        <f t="shared" si="0"/>
        <v>0.196182</v>
      </c>
    </row>
    <row r="37" spans="1:8" ht="12.75">
      <c r="A37">
        <v>91</v>
      </c>
      <c r="B37">
        <f>VLOOKUP($A37,All!$A$4:$G$110,2,FALSE)</f>
        <v>49</v>
      </c>
      <c r="C37">
        <f>VLOOKUP($A37,All!$A$4:$G$110,3,FALSE)</f>
        <v>0.182595</v>
      </c>
      <c r="D37">
        <f>VLOOKUP($A37,All!$A$4:$G$110,4,FALSE)</f>
        <v>0.179762</v>
      </c>
      <c r="E37" t="str">
        <f>VLOOKUP($A37,All!$A$4:$G$110,5,FALSE)</f>
        <v>cl</v>
      </c>
      <c r="F37" t="str">
        <f>VLOOKUP($A37,All!$A$4:$G$110,6,FALSE)</f>
        <v>sal</v>
      </c>
      <c r="G37" t="str">
        <f>VLOOKUP($A37,All!$A$4:$G$110,7,FALSE)</f>
        <v>wijn</v>
      </c>
      <c r="H37">
        <f t="shared" si="0"/>
        <v>0.182595</v>
      </c>
    </row>
    <row r="38" spans="1:8" ht="12.75">
      <c r="A38">
        <v>95</v>
      </c>
      <c r="B38">
        <f>VLOOKUP($A38,All!$A$4:$G$110,2,FALSE)</f>
        <v>49</v>
      </c>
      <c r="C38">
        <f>VLOOKUP($A38,All!$A$4:$G$110,3,FALSE)</f>
        <v>0.212275</v>
      </c>
      <c r="D38">
        <f>VLOOKUP($A38,All!$A$4:$G$110,4,FALSE)</f>
        <v>0.173511</v>
      </c>
      <c r="E38" t="str">
        <f>VLOOKUP($A38,All!$A$4:$G$110,5,FALSE)</f>
        <v>c</v>
      </c>
      <c r="F38" t="str">
        <f>VLOOKUP($A38,All!$A$4:$G$110,6,FALSE)</f>
        <v>sl</v>
      </c>
      <c r="G38" t="str">
        <f>VLOOKUP($A38,All!$A$4:$G$110,7,FALSE)</f>
        <v>wijn</v>
      </c>
      <c r="H38">
        <f t="shared" si="0"/>
        <v>0.212275</v>
      </c>
    </row>
    <row r="39" spans="1:8" ht="12.75">
      <c r="A39">
        <v>96</v>
      </c>
      <c r="B39">
        <f>VLOOKUP($A39,All!$A$4:$G$110,2,FALSE)</f>
        <v>49</v>
      </c>
      <c r="C39">
        <f>VLOOKUP($A39,All!$A$4:$G$110,3,FALSE)</f>
        <v>0.146493</v>
      </c>
      <c r="D39">
        <f>VLOOKUP($A39,All!$A$4:$G$110,4,FALSE)</f>
        <v>0.173511</v>
      </c>
      <c r="E39" t="str">
        <f>VLOOKUP($A39,All!$A$4:$G$110,5,FALSE)</f>
        <v>c</v>
      </c>
      <c r="F39" t="str">
        <f>VLOOKUP($A39,All!$A$4:$G$110,6,FALSE)</f>
        <v>sal</v>
      </c>
      <c r="G39" t="str">
        <f>VLOOKUP($A39,All!$A$4:$G$110,7,FALSE)</f>
        <v>wijn</v>
      </c>
      <c r="H39">
        <f t="shared" si="0"/>
        <v>0.146493</v>
      </c>
    </row>
    <row r="40" spans="1:8" ht="12.75">
      <c r="A40">
        <v>98</v>
      </c>
      <c r="B40">
        <f>VLOOKUP($A40,All!$A$4:$G$110,2,FALSE)</f>
        <v>51</v>
      </c>
      <c r="C40">
        <f>VLOOKUP($A40,All!$A$4:$G$110,3,FALSE)</f>
        <v>0.172856</v>
      </c>
      <c r="D40">
        <f>VLOOKUP($A40,All!$A$4:$G$110,4,FALSE)</f>
        <v>0.171877</v>
      </c>
      <c r="E40" t="str">
        <f>VLOOKUP($A40,All!$A$4:$G$110,5,FALSE)</f>
        <v>c</v>
      </c>
      <c r="F40" t="str">
        <f>VLOOKUP($A40,All!$A$4:$G$110,6,FALSE)</f>
        <v>sl</v>
      </c>
      <c r="G40" t="str">
        <f>VLOOKUP($A40,All!$A$4:$G$110,7,FALSE)</f>
        <v>wijn</v>
      </c>
      <c r="H40">
        <f t="shared" si="0"/>
        <v>0.172856</v>
      </c>
    </row>
    <row r="41" spans="1:8" ht="12.75">
      <c r="A41">
        <v>100</v>
      </c>
      <c r="B41">
        <f>VLOOKUP($A41,All!$A$4:$G$110,2,FALSE)</f>
        <v>51</v>
      </c>
      <c r="C41">
        <f>VLOOKUP($A41,All!$A$4:$G$110,3,FALSE)</f>
        <v>0.14983</v>
      </c>
      <c r="D41">
        <f>VLOOKUP($A41,All!$A$4:$G$110,4,FALSE)</f>
        <v>0.171877</v>
      </c>
      <c r="E41" t="str">
        <f>VLOOKUP($A41,All!$A$4:$G$110,5,FALSE)</f>
        <v>c</v>
      </c>
      <c r="F41" t="str">
        <f>VLOOKUP($A41,All!$A$4:$G$110,6,FALSE)</f>
        <v>l</v>
      </c>
      <c r="G41" t="str">
        <f>VLOOKUP($A41,All!$A$4:$G$110,7,FALSE)</f>
        <v>wijn</v>
      </c>
      <c r="H41">
        <f t="shared" si="0"/>
        <v>0.14983</v>
      </c>
    </row>
    <row r="42" spans="1:8" ht="12.75">
      <c r="A42">
        <v>102</v>
      </c>
      <c r="B42">
        <f>VLOOKUP($A42,All!$A$4:$G$110,2,FALSE)</f>
        <v>51</v>
      </c>
      <c r="C42">
        <f>VLOOKUP($A42,All!$A$4:$G$110,3,FALSE)</f>
        <v>0.177846</v>
      </c>
      <c r="D42">
        <f>VLOOKUP($A42,All!$A$4:$G$110,4,FALSE)</f>
        <v>0.171877</v>
      </c>
      <c r="E42" t="str">
        <f>VLOOKUP($A42,All!$A$4:$G$110,5,FALSE)</f>
        <v>c</v>
      </c>
      <c r="F42" t="str">
        <f>VLOOKUP($A42,All!$A$4:$G$110,6,FALSE)</f>
        <v>ssl</v>
      </c>
      <c r="G42" t="str">
        <f>VLOOKUP($A42,All!$A$4:$G$110,7,FALSE)</f>
        <v>wijn</v>
      </c>
      <c r="H42">
        <f t="shared" si="0"/>
        <v>0.177846</v>
      </c>
    </row>
    <row r="43" spans="1:8" ht="12.75">
      <c r="A43">
        <v>106</v>
      </c>
      <c r="B43">
        <f>VLOOKUP($A43,All!$A$4:$G$110,2,FALSE)</f>
        <v>51</v>
      </c>
      <c r="C43">
        <f>VLOOKUP($A43,All!$A$4:$G$110,3,FALSE)</f>
        <v>0.195882</v>
      </c>
      <c r="D43">
        <f>VLOOKUP($A43,All!$A$4:$G$110,4,FALSE)</f>
        <v>0.128915</v>
      </c>
      <c r="E43" t="str">
        <f>VLOOKUP($A43,All!$A$4:$G$110,5,FALSE)</f>
        <v>b</v>
      </c>
      <c r="F43" t="str">
        <f>VLOOKUP($A43,All!$A$4:$G$110,6,FALSE)</f>
        <v>l</v>
      </c>
      <c r="G43" t="str">
        <f>VLOOKUP($A43,All!$A$4:$G$110,7,FALSE)</f>
        <v>wijn</v>
      </c>
      <c r="H43">
        <f t="shared" si="0"/>
        <v>0.195882</v>
      </c>
    </row>
    <row r="44" spans="1:8" ht="12.75">
      <c r="A44">
        <v>107</v>
      </c>
      <c r="B44">
        <f>VLOOKUP($A44,All!$A$4:$G$110,2,FALSE)</f>
        <v>51</v>
      </c>
      <c r="C44">
        <f>VLOOKUP($A44,All!$A$4:$G$110,3,FALSE)</f>
        <v>0.1699</v>
      </c>
      <c r="D44">
        <f>VLOOKUP($A44,All!$A$4:$G$110,4,FALSE)</f>
        <v>0.176894</v>
      </c>
      <c r="E44" t="str">
        <f>VLOOKUP($A44,All!$A$4:$G$110,5,FALSE)</f>
        <v>cl</v>
      </c>
      <c r="F44" t="str">
        <f>VLOOKUP($A44,All!$A$4:$G$110,6,FALSE)</f>
        <v>sl</v>
      </c>
      <c r="G44" t="str">
        <f>VLOOKUP($A44,All!$A$4:$G$110,7,FALSE)</f>
        <v>wijn</v>
      </c>
      <c r="H44">
        <f t="shared" si="0"/>
        <v>0.1699</v>
      </c>
    </row>
    <row r="45" spans="1:8" ht="12.75">
      <c r="A45">
        <v>110</v>
      </c>
      <c r="B45">
        <f>VLOOKUP($A45,All!$A$4:$G$110,2,FALSE)</f>
        <v>53</v>
      </c>
      <c r="C45">
        <f>VLOOKUP($A45,All!$A$4:$G$110,3,FALSE)</f>
        <v>0.19496</v>
      </c>
      <c r="D45">
        <f>VLOOKUP($A45,All!$A$4:$G$110,4,FALSE)</f>
        <v>0.171462</v>
      </c>
      <c r="E45" t="str">
        <f>VLOOKUP($A45,All!$A$4:$G$110,5,FALSE)</f>
        <v>c</v>
      </c>
      <c r="F45" t="str">
        <f>VLOOKUP($A45,All!$A$4:$G$110,6,FALSE)</f>
        <v>ssl</v>
      </c>
      <c r="G45" t="str">
        <f>VLOOKUP($A45,All!$A$4:$G$110,7,FALSE)</f>
        <v>wijn</v>
      </c>
      <c r="H45">
        <f t="shared" si="0"/>
        <v>0.19496</v>
      </c>
    </row>
    <row r="46" spans="1:8" ht="12.75">
      <c r="A46">
        <v>113</v>
      </c>
      <c r="B46">
        <f>VLOOKUP($A46,All!$A$4:$G$110,2,FALSE)</f>
        <v>53</v>
      </c>
      <c r="C46">
        <f>VLOOKUP($A46,All!$A$4:$G$110,3,FALSE)</f>
        <v>0.114228</v>
      </c>
      <c r="D46">
        <f>VLOOKUP($A46,All!$A$4:$G$110,4,FALSE)</f>
        <v>0.171462</v>
      </c>
      <c r="E46" t="str">
        <f>VLOOKUP($A46,All!$A$4:$G$110,5,FALSE)</f>
        <v>c</v>
      </c>
      <c r="F46" t="str">
        <f>VLOOKUP($A46,All!$A$4:$G$110,6,FALSE)</f>
        <v>ls</v>
      </c>
      <c r="G46" t="str">
        <f>VLOOKUP($A46,All!$A$4:$G$110,7,FALSE)</f>
        <v>wijn</v>
      </c>
      <c r="H46">
        <f t="shared" si="0"/>
        <v>0.114228</v>
      </c>
    </row>
    <row r="47" spans="1:8" ht="12.75">
      <c r="A47">
        <v>114</v>
      </c>
      <c r="B47">
        <f>VLOOKUP($A47,All!$A$4:$G$110,2,FALSE)</f>
        <v>53</v>
      </c>
      <c r="C47">
        <f>VLOOKUP($A47,All!$A$4:$G$110,3,FALSE)</f>
        <v>0.114158</v>
      </c>
      <c r="D47">
        <f>VLOOKUP($A47,All!$A$4:$G$110,4,FALSE)</f>
        <v>0.128874</v>
      </c>
      <c r="E47" t="str">
        <f>VLOOKUP($A47,All!$A$4:$G$110,5,FALSE)</f>
        <v>b</v>
      </c>
      <c r="F47" t="str">
        <f>VLOOKUP($A47,All!$A$4:$G$110,6,FALSE)</f>
        <v>ls</v>
      </c>
      <c r="G47" t="str">
        <f>VLOOKUP($A47,All!$A$4:$G$110,7,FALSE)</f>
        <v>wijn</v>
      </c>
      <c r="H47">
        <f t="shared" si="0"/>
        <v>0.114158</v>
      </c>
    </row>
    <row r="48" spans="1:8" ht="12.75">
      <c r="A48">
        <v>116</v>
      </c>
      <c r="B48">
        <f>VLOOKUP($A48,All!$A$4:$G$110,2,FALSE)</f>
        <v>53</v>
      </c>
      <c r="C48">
        <f>VLOOKUP($A48,All!$A$4:$G$110,3,FALSE)</f>
        <v>0.177725</v>
      </c>
      <c r="D48">
        <f>VLOOKUP($A48,All!$A$4:$G$110,4,FALSE)</f>
        <v>0.171462</v>
      </c>
      <c r="E48" t="str">
        <f>VLOOKUP($A48,All!$A$4:$G$110,5,FALSE)</f>
        <v>c</v>
      </c>
      <c r="F48" t="str">
        <f>VLOOKUP($A48,All!$A$4:$G$110,6,FALSE)</f>
        <v>sal</v>
      </c>
      <c r="G48" t="str">
        <f>VLOOKUP($A48,All!$A$4:$G$110,7,FALSE)</f>
        <v>wijn</v>
      </c>
      <c r="H48">
        <f t="shared" si="0"/>
        <v>0.177725</v>
      </c>
    </row>
    <row r="49" spans="1:8" ht="12.75">
      <c r="A49">
        <v>119</v>
      </c>
      <c r="B49">
        <f>VLOOKUP($A49,All!$A$4:$G$110,2,FALSE)</f>
        <v>53</v>
      </c>
      <c r="C49">
        <f>VLOOKUP($A49,All!$A$4:$G$110,3,FALSE)</f>
        <v>0.168176</v>
      </c>
      <c r="D49">
        <f>VLOOKUP($A49,All!$A$4:$G$110,4,FALSE)</f>
        <v>0.171462</v>
      </c>
      <c r="E49" t="str">
        <f>VLOOKUP($A49,All!$A$4:$G$110,5,FALSE)</f>
        <v>c</v>
      </c>
      <c r="F49" t="str">
        <f>VLOOKUP($A49,All!$A$4:$G$110,6,FALSE)</f>
        <v>sal</v>
      </c>
      <c r="G49" t="str">
        <f>VLOOKUP($A49,All!$A$4:$G$110,7,FALSE)</f>
        <v>wijn</v>
      </c>
      <c r="H49">
        <f t="shared" si="0"/>
        <v>0.168176</v>
      </c>
    </row>
    <row r="50" spans="1:8" ht="12.75">
      <c r="A50">
        <v>124</v>
      </c>
      <c r="B50">
        <f>VLOOKUP($A50,All!$A$4:$G$110,2,FALSE)</f>
        <v>55</v>
      </c>
      <c r="C50">
        <f>VLOOKUP($A50,All!$A$4:$G$110,3,FALSE)</f>
        <v>0.187916</v>
      </c>
      <c r="D50">
        <f>VLOOKUP($A50,All!$A$4:$G$110,4,FALSE)</f>
        <v>0.125614</v>
      </c>
      <c r="E50" t="str">
        <f>VLOOKUP($A50,All!$A$4:$G$110,5,FALSE)</f>
        <v>b</v>
      </c>
      <c r="F50" t="str">
        <f>VLOOKUP($A50,All!$A$4:$G$110,6,FALSE)</f>
        <v>sl</v>
      </c>
      <c r="G50" t="str">
        <f>VLOOKUP($A50,All!$A$4:$G$110,7,FALSE)</f>
        <v>wijn</v>
      </c>
      <c r="H50">
        <f t="shared" si="0"/>
        <v>0.187916</v>
      </c>
    </row>
    <row r="51" spans="1:8" ht="12.75">
      <c r="A51">
        <v>145</v>
      </c>
      <c r="B51">
        <f>VLOOKUP($A51,All!$A$4:$G$110,2,FALSE)</f>
        <v>59</v>
      </c>
      <c r="C51">
        <f>VLOOKUP($A51,All!$A$4:$G$110,3,FALSE)</f>
        <v>0.157475</v>
      </c>
      <c r="D51">
        <f>VLOOKUP($A51,All!$A$4:$G$110,4,FALSE)</f>
        <v>0.163601</v>
      </c>
      <c r="E51" t="str">
        <f>VLOOKUP($A51,All!$A$4:$G$110,5,FALSE)</f>
        <v>cl</v>
      </c>
      <c r="F51" t="str">
        <f>VLOOKUP($A51,All!$A$4:$G$110,6,FALSE)</f>
        <v>l</v>
      </c>
      <c r="G51" t="str">
        <f>VLOOKUP($A51,All!$A$4:$G$110,7,FALSE)</f>
        <v>wijn</v>
      </c>
      <c r="H51">
        <f t="shared" si="0"/>
        <v>0.157475</v>
      </c>
    </row>
    <row r="52" spans="1:8" ht="12.75">
      <c r="A52">
        <v>146</v>
      </c>
      <c r="B52">
        <f>VLOOKUP($A52,All!$A$4:$G$110,2,FALSE)</f>
        <v>59</v>
      </c>
      <c r="C52">
        <f>VLOOKUP($A52,All!$A$4:$G$110,3,FALSE)</f>
        <v>0.113888</v>
      </c>
      <c r="D52">
        <f>VLOOKUP($A52,All!$A$4:$G$110,4,FALSE)</f>
        <v>0.118146</v>
      </c>
      <c r="E52" t="str">
        <f>VLOOKUP($A52,All!$A$4:$G$110,5,FALSE)</f>
        <v>b</v>
      </c>
      <c r="F52" t="str">
        <f>VLOOKUP($A52,All!$A$4:$G$110,6,FALSE)</f>
        <v>sal</v>
      </c>
      <c r="G52" t="str">
        <f>VLOOKUP($A52,All!$A$4:$G$110,7,FALSE)</f>
        <v>wijn</v>
      </c>
      <c r="H52">
        <f t="shared" si="0"/>
        <v>0.113888</v>
      </c>
    </row>
    <row r="53" spans="1:8" ht="12.75">
      <c r="A53">
        <v>147</v>
      </c>
      <c r="B53">
        <f>VLOOKUP($A53,All!$A$4:$G$110,2,FALSE)</f>
        <v>59</v>
      </c>
      <c r="C53">
        <f>VLOOKUP($A53,All!$A$4:$G$110,3,FALSE)</f>
        <v>0.120671</v>
      </c>
      <c r="D53">
        <f>VLOOKUP($A53,All!$A$4:$G$110,4,FALSE)</f>
        <v>0.118146</v>
      </c>
      <c r="E53" t="str">
        <f>VLOOKUP($A53,All!$A$4:$G$110,5,FALSE)</f>
        <v>b</v>
      </c>
      <c r="F53" t="str">
        <f>VLOOKUP($A53,All!$A$4:$G$110,6,FALSE)</f>
        <v>sal</v>
      </c>
      <c r="G53" t="str">
        <f>VLOOKUP($A53,All!$A$4:$G$110,7,FALSE)</f>
        <v>wijn</v>
      </c>
      <c r="H53">
        <f t="shared" si="0"/>
        <v>0.120671</v>
      </c>
    </row>
    <row r="54" spans="1:8" ht="12.75">
      <c r="A54">
        <v>149</v>
      </c>
      <c r="B54">
        <f>VLOOKUP($A54,All!$A$4:$G$110,2,FALSE)</f>
        <v>59</v>
      </c>
      <c r="C54">
        <f>VLOOKUP($A54,All!$A$4:$G$110,3,FALSE)</f>
        <v>0.157986</v>
      </c>
      <c r="D54">
        <f>VLOOKUP($A54,All!$A$4:$G$110,4,FALSE)</f>
        <v>0.163601</v>
      </c>
      <c r="E54" t="str">
        <f>VLOOKUP($A54,All!$A$4:$G$110,5,FALSE)</f>
        <v>cl</v>
      </c>
      <c r="F54" t="str">
        <f>VLOOKUP($A54,All!$A$4:$G$110,6,FALSE)</f>
        <v>l</v>
      </c>
      <c r="G54" t="str">
        <f>VLOOKUP($A54,All!$A$4:$G$110,7,FALSE)</f>
        <v>wijn</v>
      </c>
      <c r="H54">
        <f t="shared" si="0"/>
        <v>0.157986</v>
      </c>
    </row>
    <row r="55" spans="1:8" ht="12.75">
      <c r="A55">
        <v>150</v>
      </c>
      <c r="B55">
        <f>VLOOKUP($A55,All!$A$4:$G$110,2,FALSE)</f>
        <v>59</v>
      </c>
      <c r="C55">
        <f>VLOOKUP($A55,All!$A$4:$G$110,3,FALSE)</f>
        <v>0.128307</v>
      </c>
      <c r="D55">
        <f>VLOOKUP($A55,All!$A$4:$G$110,4,FALSE)</f>
        <v>0.118146</v>
      </c>
      <c r="E55" t="str">
        <f>VLOOKUP($A55,All!$A$4:$G$110,5,FALSE)</f>
        <v>b</v>
      </c>
      <c r="F55" t="str">
        <f>VLOOKUP($A55,All!$A$4:$G$110,6,FALSE)</f>
        <v>l</v>
      </c>
      <c r="G55" t="str">
        <f>VLOOKUP($A55,All!$A$4:$G$110,7,FALSE)</f>
        <v>wijn</v>
      </c>
      <c r="H55">
        <f t="shared" si="0"/>
        <v>0.128307</v>
      </c>
    </row>
    <row r="56" spans="1:8" ht="12.75">
      <c r="A56">
        <v>154</v>
      </c>
      <c r="B56">
        <f>VLOOKUP($A56,All!$A$4:$G$110,2,FALSE)</f>
        <v>59</v>
      </c>
      <c r="C56">
        <f>VLOOKUP($A56,All!$A$4:$G$110,3,FALSE)</f>
        <v>0.146403</v>
      </c>
      <c r="D56">
        <f>VLOOKUP($A56,All!$A$4:$G$110,4,FALSE)</f>
        <v>0.161926</v>
      </c>
      <c r="E56" t="str">
        <f>VLOOKUP($A56,All!$A$4:$G$110,5,FALSE)</f>
        <v>c</v>
      </c>
      <c r="F56" t="str">
        <f>VLOOKUP($A56,All!$A$4:$G$110,6,FALSE)</f>
        <v>ssl</v>
      </c>
      <c r="G56" t="str">
        <f>VLOOKUP($A56,All!$A$4:$G$110,7,FALSE)</f>
        <v>wijn</v>
      </c>
      <c r="H56">
        <f t="shared" si="0"/>
        <v>0.146403</v>
      </c>
    </row>
    <row r="57" spans="1:8" ht="12.75">
      <c r="A57">
        <v>163</v>
      </c>
      <c r="B57">
        <f>VLOOKUP($A57,All!$A$4:$G$110,2,FALSE)</f>
        <v>61</v>
      </c>
      <c r="C57">
        <f>VLOOKUP($A57,All!$A$4:$G$110,3,FALSE)</f>
        <v>0.113277</v>
      </c>
      <c r="D57">
        <f>VLOOKUP($A57,All!$A$4:$G$110,4,FALSE)</f>
        <v>0.120429</v>
      </c>
      <c r="E57" t="str">
        <f>VLOOKUP($A57,All!$A$4:$G$110,5,FALSE)</f>
        <v>lb</v>
      </c>
      <c r="F57" t="str">
        <f>VLOOKUP($A57,All!$A$4:$G$110,6,FALSE)</f>
        <v>sal</v>
      </c>
      <c r="G57" t="str">
        <f>VLOOKUP($A57,All!$A$4:$G$110,7,FALSE)</f>
        <v>wijn</v>
      </c>
      <c r="H57">
        <f t="shared" si="0"/>
        <v>0.113277</v>
      </c>
    </row>
    <row r="58" spans="1:8" ht="12.75">
      <c r="A58">
        <v>172</v>
      </c>
      <c r="B58">
        <f>VLOOKUP($A58,All!$A$4:$G$110,2,FALSE)</f>
        <v>63</v>
      </c>
      <c r="C58">
        <f>VLOOKUP($A58,All!$A$4:$G$110,3,FALSE)</f>
        <v>0.118357</v>
      </c>
      <c r="D58">
        <f>VLOOKUP($A58,All!$A$4:$G$110,4,FALSE)</f>
        <v>0.169393</v>
      </c>
      <c r="E58" t="str">
        <f>VLOOKUP($A58,All!$A$4:$G$110,5,FALSE)</f>
        <v>cl</v>
      </c>
      <c r="F58" t="str">
        <f>VLOOKUP($A58,All!$A$4:$G$110,6,FALSE)</f>
        <v>ls</v>
      </c>
      <c r="G58" t="str">
        <f>VLOOKUP($A58,All!$A$4:$G$110,7,FALSE)</f>
        <v>wijn</v>
      </c>
      <c r="H58">
        <f t="shared" si="0"/>
        <v>0.118357</v>
      </c>
    </row>
    <row r="59" spans="1:8" ht="12.75">
      <c r="A59">
        <v>174</v>
      </c>
      <c r="B59">
        <f>VLOOKUP($A59,All!$A$4:$G$110,2,FALSE)</f>
        <v>63</v>
      </c>
      <c r="C59">
        <f>VLOOKUP($A59,All!$A$4:$G$110,3,FALSE)</f>
        <v>0.126703</v>
      </c>
      <c r="D59">
        <f>VLOOKUP($A59,All!$A$4:$G$110,4,FALSE)</f>
        <v>0.169393</v>
      </c>
      <c r="E59" t="str">
        <f>VLOOKUP($A59,All!$A$4:$G$110,5,FALSE)</f>
        <v>c</v>
      </c>
      <c r="F59" t="str">
        <f>VLOOKUP($A59,All!$A$4:$G$110,6,FALSE)</f>
        <v>sl</v>
      </c>
      <c r="G59" t="str">
        <f>VLOOKUP($A59,All!$A$4:$G$110,7,FALSE)</f>
        <v>wijn</v>
      </c>
      <c r="H59">
        <f t="shared" si="0"/>
        <v>0.126703</v>
      </c>
    </row>
    <row r="60" spans="1:8" ht="12.75">
      <c r="A60">
        <v>175</v>
      </c>
      <c r="B60">
        <f>VLOOKUP($A60,All!$A$4:$G$110,2,FALSE)</f>
        <v>63</v>
      </c>
      <c r="C60">
        <f>VLOOKUP($A60,All!$A$4:$G$110,3,FALSE)</f>
        <v>0.13023</v>
      </c>
      <c r="D60">
        <f>VLOOKUP($A60,All!$A$4:$G$110,4,FALSE)</f>
        <v>0.132551</v>
      </c>
      <c r="E60" t="str">
        <f>VLOOKUP($A60,All!$A$4:$G$110,5,FALSE)</f>
        <v>b</v>
      </c>
      <c r="F60" t="str">
        <f>VLOOKUP($A60,All!$A$4:$G$110,6,FALSE)</f>
        <v>sl</v>
      </c>
      <c r="G60" t="str">
        <f>VLOOKUP($A60,All!$A$4:$G$110,7,FALSE)</f>
        <v>wijn</v>
      </c>
      <c r="H60">
        <f t="shared" si="0"/>
        <v>0.13023</v>
      </c>
    </row>
    <row r="61" spans="1:8" ht="12.75">
      <c r="A61">
        <v>177</v>
      </c>
      <c r="B61">
        <f>VLOOKUP($A61,All!$A$4:$G$110,2,FALSE)</f>
        <v>63</v>
      </c>
      <c r="C61">
        <f>VLOOKUP($A61,All!$A$4:$G$110,3,FALSE)</f>
        <v>0.171473</v>
      </c>
      <c r="D61">
        <f>VLOOKUP($A61,All!$A$4:$G$110,4,FALSE)</f>
        <v>0.132551</v>
      </c>
      <c r="E61" t="str">
        <f>VLOOKUP($A61,All!$A$4:$G$110,5,FALSE)</f>
        <v>b</v>
      </c>
      <c r="F61" t="str">
        <f>VLOOKUP($A61,All!$A$4:$G$110,6,FALSE)</f>
        <v>l</v>
      </c>
      <c r="G61" t="str">
        <f>VLOOKUP($A61,All!$A$4:$G$110,7,FALSE)</f>
        <v>wijn</v>
      </c>
      <c r="H61">
        <f t="shared" si="0"/>
        <v>0.171473</v>
      </c>
    </row>
    <row r="62" spans="1:8" ht="12.75">
      <c r="A62">
        <v>178</v>
      </c>
      <c r="B62">
        <f>VLOOKUP($A62,All!$A$4:$G$110,2,FALSE)</f>
        <v>63</v>
      </c>
      <c r="C62">
        <f>VLOOKUP($A62,All!$A$4:$G$110,3,FALSE)</f>
        <v>0.176733</v>
      </c>
      <c r="D62">
        <f>VLOOKUP($A62,All!$A$4:$G$110,4,FALSE)</f>
        <v>0.169393</v>
      </c>
      <c r="E62" t="str">
        <f>VLOOKUP($A62,All!$A$4:$G$110,5,FALSE)</f>
        <v>cl</v>
      </c>
      <c r="F62" t="str">
        <f>VLOOKUP($A62,All!$A$4:$G$110,6,FALSE)</f>
        <v>ssl</v>
      </c>
      <c r="G62" t="str">
        <f>VLOOKUP($A62,All!$A$4:$G$110,7,FALSE)</f>
        <v>wijn</v>
      </c>
      <c r="H62">
        <f t="shared" si="0"/>
        <v>0.176733</v>
      </c>
    </row>
    <row r="63" spans="1:8" ht="12.75">
      <c r="A63">
        <v>180</v>
      </c>
      <c r="B63">
        <f>VLOOKUP($A63,All!$A$4:$G$110,2,FALSE)</f>
        <v>63</v>
      </c>
      <c r="C63">
        <f>VLOOKUP($A63,All!$A$4:$G$110,3,FALSE)</f>
        <v>0.13021</v>
      </c>
      <c r="D63">
        <f>VLOOKUP($A63,All!$A$4:$G$110,4,FALSE)</f>
        <v>0.169393</v>
      </c>
      <c r="E63" t="str">
        <f>VLOOKUP($A63,All!$A$4:$G$110,5,FALSE)</f>
        <v>cl</v>
      </c>
      <c r="F63" t="str">
        <f>VLOOKUP($A63,All!$A$4:$G$110,6,FALSE)</f>
        <v>l</v>
      </c>
      <c r="G63" t="str">
        <f>VLOOKUP($A63,All!$A$4:$G$110,7,FALSE)</f>
        <v>wijn</v>
      </c>
      <c r="H63">
        <f t="shared" si="0"/>
        <v>0.13021</v>
      </c>
    </row>
    <row r="64" spans="1:8" ht="12.75">
      <c r="A64">
        <v>181</v>
      </c>
      <c r="B64">
        <f>VLOOKUP($A64,All!$A$4:$G$110,2,FALSE)</f>
        <v>63</v>
      </c>
      <c r="C64">
        <f>VLOOKUP($A64,All!$A$4:$G$110,3,FALSE)</f>
        <v>0.12486</v>
      </c>
      <c r="D64">
        <f>VLOOKUP($A64,All!$A$4:$G$110,4,FALSE)</f>
        <v>0.169393</v>
      </c>
      <c r="E64" t="str">
        <f>VLOOKUP($A64,All!$A$4:$G$110,5,FALSE)</f>
        <v>cl</v>
      </c>
      <c r="F64" t="str">
        <f>VLOOKUP($A64,All!$A$4:$G$110,6,FALSE)</f>
        <v>sal</v>
      </c>
      <c r="G64" t="str">
        <f>VLOOKUP($A64,All!$A$4:$G$110,7,FALSE)</f>
        <v>wijn</v>
      </c>
      <c r="H64">
        <f t="shared" si="0"/>
        <v>0.12486</v>
      </c>
    </row>
    <row r="65" spans="1:8" ht="12.75">
      <c r="A65">
        <v>182</v>
      </c>
      <c r="B65">
        <f>VLOOKUP($A65,All!$A$4:$G$110,2,FALSE)</f>
        <v>63</v>
      </c>
      <c r="C65">
        <f>VLOOKUP($A65,All!$A$4:$G$110,3,FALSE)</f>
        <v>0.15515</v>
      </c>
      <c r="D65">
        <f>VLOOKUP($A65,All!$A$4:$G$110,4,FALSE)</f>
        <v>0.169393</v>
      </c>
      <c r="E65" t="str">
        <f>VLOOKUP($A65,All!$A$4:$G$110,5,FALSE)</f>
        <v>cl</v>
      </c>
      <c r="F65" t="str">
        <f>VLOOKUP($A65,All!$A$4:$G$110,6,FALSE)</f>
        <v>sal</v>
      </c>
      <c r="G65" t="str">
        <f>VLOOKUP($A65,All!$A$4:$G$110,7,FALSE)</f>
        <v>wijn</v>
      </c>
      <c r="H65">
        <f t="shared" si="0"/>
        <v>0.15515</v>
      </c>
    </row>
    <row r="66" spans="1:8" ht="12.75">
      <c r="A66">
        <v>190</v>
      </c>
      <c r="B66">
        <f>VLOOKUP($A66,All!$A$4:$G$110,2,FALSE)</f>
        <v>65</v>
      </c>
      <c r="C66">
        <f>VLOOKUP($A66,All!$A$4:$G$110,3,FALSE)</f>
        <v>0.213547</v>
      </c>
      <c r="D66">
        <f>VLOOKUP($A66,All!$A$4:$G$110,4,FALSE)</f>
        <v>0.170438</v>
      </c>
      <c r="E66" t="str">
        <f>VLOOKUP($A66,All!$A$4:$G$110,5,FALSE)</f>
        <v>lb</v>
      </c>
      <c r="F66" t="str">
        <f>VLOOKUP($A66,All!$A$4:$G$110,6,FALSE)</f>
        <v>l</v>
      </c>
      <c r="G66" t="str">
        <f>VLOOKUP($A66,All!$A$4:$G$110,7,FALSE)</f>
        <v>wijn</v>
      </c>
      <c r="H66">
        <f t="shared" si="0"/>
        <v>0.213547</v>
      </c>
    </row>
    <row r="67" spans="1:8" ht="12.75">
      <c r="A67">
        <v>199</v>
      </c>
      <c r="B67">
        <f>VLOOKUP($A67,All!$A$4:$G$110,2,FALSE)</f>
        <v>67</v>
      </c>
      <c r="C67">
        <f>VLOOKUP($A67,All!$A$4:$G$110,3,FALSE)</f>
        <v>0.113317</v>
      </c>
      <c r="D67">
        <f>VLOOKUP($A67,All!$A$4:$G$110,4,FALSE)</f>
        <v>0.181809</v>
      </c>
      <c r="E67" t="str">
        <f>VLOOKUP($A67,All!$A$4:$G$110,5,FALSE)</f>
        <v>c</v>
      </c>
      <c r="F67" t="str">
        <f>VLOOKUP($A67,All!$A$4:$G$110,6,FALSE)</f>
        <v>sl</v>
      </c>
      <c r="G67" t="str">
        <f>VLOOKUP($A67,All!$A$4:$G$110,7,FALSE)</f>
        <v>wijn</v>
      </c>
      <c r="H67">
        <f t="shared" si="0"/>
        <v>0.113317</v>
      </c>
    </row>
    <row r="68" spans="1:8" ht="12.75">
      <c r="A68">
        <v>202</v>
      </c>
      <c r="B68">
        <f>VLOOKUP($A68,All!$A$4:$G$110,2,FALSE)</f>
        <v>67</v>
      </c>
      <c r="C68">
        <f>VLOOKUP($A68,All!$A$4:$G$110,3,FALSE)</f>
        <v>0.18479</v>
      </c>
      <c r="D68">
        <f>VLOOKUP($A68,All!$A$4:$G$110,4,FALSE)</f>
        <v>0.144288</v>
      </c>
      <c r="E68" t="str">
        <f>VLOOKUP($A68,All!$A$4:$G$110,5,FALSE)</f>
        <v>b</v>
      </c>
      <c r="F68" t="str">
        <f>VLOOKUP($A68,All!$A$4:$G$110,6,FALSE)</f>
        <v>l</v>
      </c>
      <c r="G68" t="str">
        <f>VLOOKUP($A68,All!$A$4:$G$110,7,FALSE)</f>
        <v>wijn</v>
      </c>
      <c r="H68">
        <f t="shared" si="0"/>
        <v>0.18479</v>
      </c>
    </row>
    <row r="69" spans="1:8" ht="12.75">
      <c r="A69">
        <v>205</v>
      </c>
      <c r="B69">
        <f>VLOOKUP($A69,All!$A$4:$G$110,2,FALSE)</f>
        <v>67</v>
      </c>
      <c r="C69">
        <f>VLOOKUP($A69,All!$A$4:$G$110,3,FALSE)</f>
        <v>0.171142</v>
      </c>
      <c r="D69">
        <f>VLOOKUP($A69,All!$A$4:$G$110,4,FALSE)</f>
        <v>0.175661</v>
      </c>
      <c r="E69" t="str">
        <f>VLOOKUP($A69,All!$A$4:$G$110,5,FALSE)</f>
        <v>cl</v>
      </c>
      <c r="F69" t="str">
        <f>VLOOKUP($A69,All!$A$4:$G$110,6,FALSE)</f>
        <v>l</v>
      </c>
      <c r="G69" t="str">
        <f>VLOOKUP($A69,All!$A$4:$G$110,7,FALSE)</f>
        <v>wijn</v>
      </c>
      <c r="H69">
        <f t="shared" si="0"/>
        <v>0.171142</v>
      </c>
    </row>
    <row r="70" spans="1:8" ht="12.75">
      <c r="A70">
        <v>207</v>
      </c>
      <c r="B70">
        <f>VLOOKUP($A70,All!$A$4:$G$110,2,FALSE)</f>
        <v>67</v>
      </c>
      <c r="C70">
        <f>VLOOKUP($A70,All!$A$4:$G$110,3,FALSE)</f>
        <v>0.152615</v>
      </c>
      <c r="D70">
        <f>VLOOKUP($A70,All!$A$4:$G$110,4,FALSE)</f>
        <v>0.144288</v>
      </c>
      <c r="E70" t="str">
        <f>VLOOKUP($A70,All!$A$4:$G$110,5,FALSE)</f>
        <v>b</v>
      </c>
      <c r="F70" t="str">
        <f>VLOOKUP($A70,All!$A$4:$G$110,6,FALSE)</f>
        <v>l</v>
      </c>
      <c r="G70" t="str">
        <f>VLOOKUP($A70,All!$A$4:$G$110,7,FALSE)</f>
        <v>wijn</v>
      </c>
      <c r="H70">
        <f aca="true" t="shared" si="1" ref="H70:H76">C70</f>
        <v>0.152615</v>
      </c>
    </row>
    <row r="71" spans="1:8" ht="12.75">
      <c r="A71">
        <v>215</v>
      </c>
      <c r="B71">
        <f>VLOOKUP($A71,All!$A$4:$G$110,2,FALSE)</f>
        <v>69</v>
      </c>
      <c r="C71">
        <f>VLOOKUP($A71,All!$A$4:$G$110,3,FALSE)</f>
        <v>0.210772</v>
      </c>
      <c r="D71">
        <f>VLOOKUP($A71,All!$A$4:$G$110,4,FALSE)</f>
        <v>0.156878</v>
      </c>
      <c r="E71" t="str">
        <f>VLOOKUP($A71,All!$A$4:$G$110,5,FALSE)</f>
        <v>b</v>
      </c>
      <c r="F71" t="str">
        <f>VLOOKUP($A71,All!$A$4:$G$110,6,FALSE)</f>
        <v>l</v>
      </c>
      <c r="G71" t="str">
        <f>VLOOKUP($A71,All!$A$4:$G$110,7,FALSE)</f>
        <v>wijn</v>
      </c>
      <c r="H71">
        <f t="shared" si="1"/>
        <v>0.210772</v>
      </c>
    </row>
    <row r="72" spans="1:8" ht="12.75">
      <c r="A72">
        <v>221</v>
      </c>
      <c r="B72">
        <f>VLOOKUP($A72,All!$A$4:$G$110,2,FALSE)</f>
        <v>69</v>
      </c>
      <c r="C72">
        <f>VLOOKUP($A72,All!$A$4:$G$110,3,FALSE)</f>
        <v>0.183587</v>
      </c>
      <c r="D72">
        <f>VLOOKUP($A72,All!$A$4:$G$110,4,FALSE)</f>
        <v>0.156878</v>
      </c>
      <c r="E72" t="str">
        <f>VLOOKUP($A72,All!$A$4:$G$110,5,FALSE)</f>
        <v>b</v>
      </c>
      <c r="F72" t="str">
        <f>VLOOKUP($A72,All!$A$4:$G$110,6,FALSE)</f>
        <v>l</v>
      </c>
      <c r="G72" t="str">
        <f>VLOOKUP($A72,All!$A$4:$G$110,7,FALSE)</f>
        <v>wijn</v>
      </c>
      <c r="H72">
        <f t="shared" si="1"/>
        <v>0.183587</v>
      </c>
    </row>
    <row r="73" spans="1:8" ht="12.75">
      <c r="A73">
        <v>222</v>
      </c>
      <c r="B73">
        <f>VLOOKUP($A73,All!$A$4:$G$110,2,FALSE)</f>
        <v>46</v>
      </c>
      <c r="C73">
        <f>VLOOKUP($A73,All!$A$4:$G$110,3,FALSE)</f>
        <v>0.181212</v>
      </c>
      <c r="D73">
        <f>VLOOKUP($A73,All!$A$4:$G$110,4,FALSE)</f>
        <v>0.186042</v>
      </c>
      <c r="E73" t="str">
        <f>VLOOKUP($A73,All!$A$4:$G$110,5,FALSE)</f>
        <v>cl</v>
      </c>
      <c r="F73" t="str">
        <f>VLOOKUP($A73,All!$A$4:$G$110,6,FALSE)</f>
        <v>sl</v>
      </c>
      <c r="G73" t="str">
        <f>VLOOKUP($A73,All!$A$4:$G$110,7,FALSE)</f>
        <v>wijn</v>
      </c>
      <c r="H73">
        <f t="shared" si="1"/>
        <v>0.181212</v>
      </c>
    </row>
    <row r="74" spans="1:8" ht="12.75">
      <c r="A74">
        <v>223</v>
      </c>
      <c r="B74">
        <f>VLOOKUP($A74,All!$A$4:$G$110,2,FALSE)</f>
        <v>48</v>
      </c>
      <c r="C74">
        <f>VLOOKUP($A74,All!$A$4:$G$110,3,FALSE)</f>
        <v>0.226483</v>
      </c>
      <c r="D74">
        <f>VLOOKUP($A74,All!$A$4:$G$110,4,FALSE)</f>
        <v>0.174996</v>
      </c>
      <c r="E74" t="str">
        <f>VLOOKUP($A74,All!$A$4:$G$110,5,FALSE)</f>
        <v>c</v>
      </c>
      <c r="F74" t="str">
        <f>VLOOKUP($A74,All!$A$4:$G$110,6,FALSE)</f>
        <v>l</v>
      </c>
      <c r="G74" t="str">
        <f>VLOOKUP($A74,All!$A$4:$G$110,7,FALSE)</f>
        <v>wijn</v>
      </c>
      <c r="H74">
        <f t="shared" si="1"/>
        <v>0.226483</v>
      </c>
    </row>
    <row r="75" spans="1:8" ht="12.75">
      <c r="A75">
        <v>224</v>
      </c>
      <c r="B75">
        <f>VLOOKUP($A75,All!$A$4:$G$110,2,FALSE)</f>
        <v>50</v>
      </c>
      <c r="C75">
        <f>VLOOKUP($A75,All!$A$4:$G$110,3,FALSE)</f>
        <v>0.13495</v>
      </c>
      <c r="D75">
        <f>VLOOKUP($A75,All!$A$4:$G$110,4,FALSE)</f>
        <v>0.127837</v>
      </c>
      <c r="E75" t="str">
        <f>VLOOKUP($A75,All!$A$4:$G$110,5,FALSE)</f>
        <v>b</v>
      </c>
      <c r="F75" t="str">
        <f>VLOOKUP($A75,All!$A$4:$G$110,6,FALSE)</f>
        <v>sal</v>
      </c>
      <c r="G75" t="str">
        <f>VLOOKUP($A75,All!$A$4:$G$110,7,FALSE)</f>
        <v>wijn</v>
      </c>
      <c r="H75">
        <f t="shared" si="1"/>
        <v>0.13495</v>
      </c>
    </row>
    <row r="76" spans="1:8" ht="12.75">
      <c r="A76">
        <v>226</v>
      </c>
      <c r="B76">
        <f>VLOOKUP($A76,All!$A$4:$G$110,2,FALSE)</f>
        <v>52</v>
      </c>
      <c r="C76">
        <f>VLOOKUP($A76,All!$A$4:$G$110,3,FALSE)</f>
        <v>0.234409</v>
      </c>
      <c r="D76">
        <f>VLOOKUP($A76,All!$A$4:$G$110,4,FALSE)</f>
        <v>0.173557</v>
      </c>
      <c r="E76" t="str">
        <f>VLOOKUP($A76,All!$A$4:$G$110,5,FALSE)</f>
        <v>c</v>
      </c>
      <c r="F76" t="str">
        <f>VLOOKUP($A76,All!$A$4:$G$110,6,FALSE)</f>
        <v>sal</v>
      </c>
      <c r="G76" t="str">
        <f>VLOOKUP($A76,All!$A$4:$G$110,7,FALSE)</f>
        <v>wijn</v>
      </c>
      <c r="H76">
        <f t="shared" si="1"/>
        <v>0.234409</v>
      </c>
    </row>
    <row r="77" spans="3:8" ht="12.75">
      <c r="C77">
        <v>0.35</v>
      </c>
      <c r="H77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Validatie 1</dc:title>
  <dc:subject/>
  <dc:creator>Johan van der Knijff</dc:creator>
  <cp:keywords/>
  <dc:description>Validatierun 1:
cover,land=gemeten veldwaarden
LAI=gem. per klasse uit TM beeld afgeleid</dc:description>
  <cp:lastModifiedBy>Hans Riezebos</cp:lastModifiedBy>
  <cp:lastPrinted>1998-12-15T11:20:50Z</cp:lastPrinted>
  <dcterms:created xsi:type="dcterms:W3CDTF">1998-12-08T14:22:55Z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